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6150" tabRatio="740" activeTab="0"/>
  </bookViews>
  <sheets>
    <sheet name="ป.ตรี01" sheetId="1" r:id="rId1"/>
    <sheet name="ป.ตรี02" sheetId="2" r:id="rId2"/>
    <sheet name="ป.ตรี03" sheetId="3" r:id="rId3"/>
    <sheet name="ป.ตรี04" sheetId="4" r:id="rId4"/>
    <sheet name="ป.ตรี05" sheetId="5" r:id="rId5"/>
    <sheet name="ป.ตรี06" sheetId="6" r:id="rId6"/>
    <sheet name="ป.ตรี07" sheetId="7" r:id="rId7"/>
    <sheet name="ป.ตรี08" sheetId="8" r:id="rId8"/>
    <sheet name="ป.ตรี09" sheetId="9" r:id="rId9"/>
    <sheet name="ปวส.บริหาร" sheetId="10" r:id="rId10"/>
    <sheet name="ปวส.วิศวฯ" sheetId="11" r:id="rId11"/>
    <sheet name="ป.โท03" sheetId="12" r:id="rId12"/>
    <sheet name="ป.โท05" sheetId="13" r:id="rId13"/>
    <sheet name="ป.โท07" sheetId="14" r:id="rId14"/>
    <sheet name="สรุปยอด" sheetId="15" r:id="rId15"/>
  </sheets>
  <definedNames>
    <definedName name="_xlnm.Print_Titles" localSheetId="0">'ป.ตรี01'!$2:$5</definedName>
    <definedName name="_xlnm.Print_Titles" localSheetId="1">'ป.ตรี02'!$2:$5</definedName>
    <definedName name="_xlnm.Print_Titles" localSheetId="2">'ป.ตรี03'!$2:$5</definedName>
    <definedName name="_xlnm.Print_Titles" localSheetId="3">'ป.ตรี04'!$2:$5</definedName>
    <definedName name="_xlnm.Print_Titles" localSheetId="4">'ป.ตรี05'!$2:$5</definedName>
    <definedName name="_xlnm.Print_Titles" localSheetId="5">'ป.ตรี06'!$2:$5</definedName>
    <definedName name="_xlnm.Print_Titles" localSheetId="6">'ป.ตรี07'!$2:$5</definedName>
    <definedName name="_xlnm.Print_Titles" localSheetId="7">'ป.ตรี08'!$2:$5</definedName>
    <definedName name="_xlnm.Print_Titles" localSheetId="8">'ป.ตรี09'!$2:$5</definedName>
    <definedName name="_xlnm.Print_Titles" localSheetId="11">'ป.โท03'!$2:$5</definedName>
    <definedName name="_xlnm.Print_Titles" localSheetId="12">'ป.โท05'!$2:$5</definedName>
    <definedName name="_xlnm.Print_Titles" localSheetId="13">'ป.โท07'!$2:$5</definedName>
    <definedName name="_xlnm.Print_Titles" localSheetId="10">'ปวส.วิศวฯ'!$2:$5</definedName>
    <definedName name="_xlnm.Print_Titles" localSheetId="14">'สรุปยอด'!$3:$6</definedName>
  </definedNames>
  <calcPr fullCalcOnLoad="1" fullPrecision="0"/>
</workbook>
</file>

<file path=xl/sharedStrings.xml><?xml version="1.0" encoding="utf-8"?>
<sst xmlns="http://schemas.openxmlformats.org/spreadsheetml/2006/main" count="1368" uniqueCount="358">
  <si>
    <t>จำนวน</t>
  </si>
  <si>
    <t>(1) นศ.</t>
  </si>
  <si>
    <t>(2) นก.</t>
  </si>
  <si>
    <t>ผลคูณ (3)</t>
  </si>
  <si>
    <t>(1) X (2)</t>
  </si>
  <si>
    <t>หลักสูตร/สาขาวิชา</t>
  </si>
  <si>
    <t>ผลคูณ (6)</t>
  </si>
  <si>
    <t>SCH (7)</t>
  </si>
  <si>
    <t>(3) + (6)</t>
  </si>
  <si>
    <t>* FTES</t>
  </si>
  <si>
    <t>(7)/หน่วยกิต</t>
  </si>
  <si>
    <t>1. การตลาด</t>
  </si>
  <si>
    <t xml:space="preserve">         ชั้นปีที่ 2</t>
  </si>
  <si>
    <t xml:space="preserve">         ชั้นปีที่ 1</t>
  </si>
  <si>
    <t>2. การเงิน</t>
  </si>
  <si>
    <t>3. การบัญชี</t>
  </si>
  <si>
    <t>รวมสาขาการตลาด</t>
  </si>
  <si>
    <t>รวมสาขาการเงิน</t>
  </si>
  <si>
    <t>รวมสาขาการบัญชี</t>
  </si>
  <si>
    <t>รวมสาขาคอมพิวเตอร์ธุรกิจ</t>
  </si>
  <si>
    <t>คณะบริหารธุรกิจ ระดับปวส.</t>
  </si>
  <si>
    <t>คณะวิศวกรรมศาสตร์ ระดับปวส.</t>
  </si>
  <si>
    <t xml:space="preserve">         ชั้นปีที่ 3</t>
  </si>
  <si>
    <t xml:space="preserve">         ชั้นปีที่ 4</t>
  </si>
  <si>
    <t>รวมสาขาการท่องเที่ยว</t>
  </si>
  <si>
    <t>รวมภาษาอังกฤษเพื่อการสื่อสารสากล</t>
  </si>
  <si>
    <t>รวมสาขาการโรงแรม</t>
  </si>
  <si>
    <t>1. การท่องเที่ยว ภาคสมทบ 4 ปี</t>
  </si>
  <si>
    <t>2. ภาษาอังกฤษเพื่อการสื่อสารสากล ภาคสมทบ 4 ปี</t>
  </si>
  <si>
    <t>คณะวิทยาศาสตร์และเทคโนโลยี ระดับปริญญาตรี</t>
  </si>
  <si>
    <t>1. เทคโนโลยีคอมพิวเตอร์ ภาคปกติ 4 ปี</t>
  </si>
  <si>
    <t>1. เทคโนโลยีคอมพิวเตอร์ ภาคสมทบ 2 ปี</t>
  </si>
  <si>
    <t>รวมสาขาเทคโนโลยีคอมพิวเตอร์</t>
  </si>
  <si>
    <t>รวมภาคปกติ 4 ปี</t>
  </si>
  <si>
    <t>รวมภาคสมทบ 2 ปี</t>
  </si>
  <si>
    <t>รวมภาคปกติ 4 ปีและภาคสมทบ 2 ปี</t>
  </si>
  <si>
    <t>1. การท่องเที่ยว ภาคปกติ 4 ปี</t>
  </si>
  <si>
    <t>2. การโรงแรม ภาคปกติ 4 ปี</t>
  </si>
  <si>
    <t>3. ภาษาอังกฤษเพื่อการสื่อสารสากล ภาคปกติ 4 ปี</t>
  </si>
  <si>
    <t>รวมภาคสมทบ 4 ปี</t>
  </si>
  <si>
    <t>รวมภาคปกติ 4 ปีและภาคสมทบ 4 ปี</t>
  </si>
  <si>
    <t>4. คอมพิวเตอร์ธุรกิจ (ศูนย์พระนครเหนือ)</t>
  </si>
  <si>
    <t>รวมทั้งเช้าและบ่าย</t>
  </si>
  <si>
    <t>คณะบริหารธุรกิจ ระดับปริญญาตรี</t>
  </si>
  <si>
    <t>1. การตลาด ภาคปกติ 4 ปี</t>
  </si>
  <si>
    <t>2. การจัดการทั่วไป ภาคปกติ 4 ปี</t>
  </si>
  <si>
    <t>3. การจัดการทรัพยากรมนุษย์ ภาคปกติ 4 ปี</t>
  </si>
  <si>
    <t>รวมสาขาการจัดการทั่วไป</t>
  </si>
  <si>
    <t>รวมสาขาการจัดการทรัพยากรมนุษย์</t>
  </si>
  <si>
    <t>4. การบัญชี ภาคปกติ 4 ปี</t>
  </si>
  <si>
    <t>รวมสาขาระบบสารสนเทศ</t>
  </si>
  <si>
    <t>1. การบัญชี ภาคสมทบ 4 ปี</t>
  </si>
  <si>
    <t>รวมระบบสารสนเทศ</t>
  </si>
  <si>
    <t>รวมภาคปกติ 2 ปีและภาคสมทบ 2 ปี</t>
  </si>
  <si>
    <t>รวมภาคปกติ 2 ปี</t>
  </si>
  <si>
    <t>รวมสาขาภาษาอังกฤษธุรกิจ</t>
  </si>
  <si>
    <t>2. การจัดการทั่วไป ภาคสมทบ 2 ปี</t>
  </si>
  <si>
    <t>1. การตลาด ภาคสมทบและสมทบเสาร์-อาทิตย์ 2 ปี</t>
  </si>
  <si>
    <t>6. ระบบสารสนเทศ ภาคสมทบ 2 ปี</t>
  </si>
  <si>
    <t>3. การจัดการทรัพยากรมนุษย์ ภาคสมทบเสาร์-อาทิตย์ 2 ปี</t>
  </si>
  <si>
    <t>1. การตลาด ภาคค่ำสมทบ (Young)</t>
  </si>
  <si>
    <t>2. การจัดการ ภาคค่ำสมทบ (Young)</t>
  </si>
  <si>
    <t>3. การบัญชี ภาคค่ำสมทบ (Young)</t>
  </si>
  <si>
    <t>รวมสาขาการจัดการ</t>
  </si>
  <si>
    <t>4. การเงิน ภาคค่ำสมทบ (Young)</t>
  </si>
  <si>
    <t>รวมภาคสมทบ (Young)</t>
  </si>
  <si>
    <t>คณะบริหารธุรกิจ ระดับปริญญาโท</t>
  </si>
  <si>
    <t>รวมภาคสมทบ (Ex.)</t>
  </si>
  <si>
    <t>รวมภาคสมทบ (Young) และ (Ex.)</t>
  </si>
  <si>
    <t>4. การเงิน ภาคค่ำสมทบเสาร์-อาทิตย์ (Ex.)</t>
  </si>
  <si>
    <t>3. การบัญชี ภาคค่ำสมทบเสาร์-อาทิตย์ (Ex.)</t>
  </si>
  <si>
    <t>2. การจัดการ ภาคค่ำสมทบเสาร์-อาทิตย์ (Ex.)</t>
  </si>
  <si>
    <t>1. การตลาด ภาคค่ำสมทบเสาร์-อาทิตย์ (Ex.)</t>
  </si>
  <si>
    <t>1. ช่างไฟฟ้า</t>
  </si>
  <si>
    <t>2. ช่างอิเล็กทรอนิกส์</t>
  </si>
  <si>
    <t>รวมสาขาช่างไฟฟ้า</t>
  </si>
  <si>
    <t>รวมสาขาช่างอิเล็กทรอนิกส์</t>
  </si>
  <si>
    <t>3. ช่างยนต์</t>
  </si>
  <si>
    <t>รวมสาขาช่างยนต์</t>
  </si>
  <si>
    <t>4. ช่างโลหะ</t>
  </si>
  <si>
    <t>รวมสาขาช่างโลหะ</t>
  </si>
  <si>
    <t>5. ช่างกลโรงงาน-ซ่อมบำรุงเครื่องจักร</t>
  </si>
  <si>
    <t>รวมช่างกลโรงงาน-ซ่อมบำรุงเครื่องจักร</t>
  </si>
  <si>
    <t>7. ช่างผลิตเครื่องมือและแม่พิมพ์</t>
  </si>
  <si>
    <t>รวมช่างผลิตเครื่องมือและแม่พิมพ์</t>
  </si>
  <si>
    <t>6. ช่างกลโรงงาน-เครื่องจักรกลอัตโนมัติ</t>
  </si>
  <si>
    <t>รวมช่างกลโรงงาน-เครื่องจักรกลอัตโนมัติ</t>
  </si>
  <si>
    <t>8. เทคนิคอุตสาหกรรม</t>
  </si>
  <si>
    <t>รวมสาขาเทคนิคอุตสาหกรรม</t>
  </si>
  <si>
    <t>9. เทคนิคคอมพิวเตอร์</t>
  </si>
  <si>
    <t>รวมสาขาเทคนิคคอมพิวเตอร์</t>
  </si>
  <si>
    <t>รวมทั้งคณะ ปวส.</t>
  </si>
  <si>
    <t>10. ออกแบบการผลิต</t>
  </si>
  <si>
    <t>รวมสาขาออกแบบการผลิต</t>
  </si>
  <si>
    <t>11. แม่พิมพ์อัญมณี</t>
  </si>
  <si>
    <t>คณะวิศวกรรมศาสตร์ ระดับปริญญาตรี</t>
  </si>
  <si>
    <t>1. วิศวกรรมอุตสาหการ-การจัดการอุตสาหกรรม ภาคปกติ 4 ปี</t>
  </si>
  <si>
    <t>2. วิศวกรรมอุตสาหการ-การผลิต ภาคปกติ 4 ปี</t>
  </si>
  <si>
    <t>3. วิศวกรรมเครื่องกล ภาคปกติ 4 ปี</t>
  </si>
  <si>
    <t>รวมวิศวฯ อุตสาหการ-การผลิต</t>
  </si>
  <si>
    <t>รวมวิศวกรรมเครื่องกล</t>
  </si>
  <si>
    <t>รวมสาขาวิศวกรรมอุตสาหการ</t>
  </si>
  <si>
    <t>รวมสาขาวิศวกรรมไฟฟ้า</t>
  </si>
  <si>
    <t>รวมวิศวฯอิเล็กฯและโทรคมนาคม</t>
  </si>
  <si>
    <t>รวมวิศวกรรมคอมพิวเตอร์</t>
  </si>
  <si>
    <t>รวมภาคปกติ 3 ปี</t>
  </si>
  <si>
    <t>1. วิศวกรรมอุตสาหการ ภาคปกติ 3 ปี</t>
  </si>
  <si>
    <t>2. วิศวกรรมเครื่องกล ภาคปกติ 3 ปี</t>
  </si>
  <si>
    <t>รวมสาขาวิศวกรรมเครื่องกล</t>
  </si>
  <si>
    <t>3. วิศวกรรมไฟฟ้า-ไฟฟ้ากำลัง ภาคปกติ 3 ปี</t>
  </si>
  <si>
    <t>4. วิศวกรรมอิเล็กทรอนิกส์และโทรคมนาคม ภาคปกติ 3 ปี</t>
  </si>
  <si>
    <t>รวมสาขาวิศวกรรมไฟฟ้า-ไฟฟ้ากำลัง</t>
  </si>
  <si>
    <t>รวมสาขาวิศวฯ อิเล็กฯและโทรคมนาคม</t>
  </si>
  <si>
    <t>1. เทคโนโลยีแม่พิมพ์เครื่องประดับ ภาคปกติ 2 ปี</t>
  </si>
  <si>
    <t>รวมเทคโนโลยีแม่พิมพ์เครื่องประดับ</t>
  </si>
  <si>
    <t>2. เทคโนโลยีเครื่องกล ภาคปกติ 2 ปี</t>
  </si>
  <si>
    <t>รวมสาขาเทคโนโลยีเครื่องกล</t>
  </si>
  <si>
    <t>3. เทคโนโลยีอุตสาหการ ภาคปกติ 2 ปี</t>
  </si>
  <si>
    <t>รวมสาขาเทคโนโลยีอุตสาหการ</t>
  </si>
  <si>
    <t>3. เทคโนโลยีเครื่องกล ภาคสมทบ 2 ปี</t>
  </si>
  <si>
    <t>1. วิศวกรรมอุตสาหการ ภาคสมทบ 3 ปี</t>
  </si>
  <si>
    <t>2. วิศวกรรมเครื่องกล ภาคสมทบ 3 ปี</t>
  </si>
  <si>
    <t>3. วิศวกรรมไฟฟ้า-ไฟฟ้ากำลัง ภาคสมทบ 3 ปี</t>
  </si>
  <si>
    <t>4. วิศวกรรมอิเล็กทรอนิกส์และโทรคมนาคม ภาคสมทบ3 ปี</t>
  </si>
  <si>
    <t>2. วิศวกรรมอุตสาหการ เทียบโอนภาคปกติ</t>
  </si>
  <si>
    <t xml:space="preserve">3. วิศวกรรมไฟฟ้า เทียบโอนภาคปกติ </t>
  </si>
  <si>
    <t>4. วิศวฯ อิเล็กทรอนิกส์และโทรคมนาคม เทียบโอนภาคปกติ</t>
  </si>
  <si>
    <t>5. วิศวกรรมคอมพิวเตอร์ เทียบโอนภาคปกติ</t>
  </si>
  <si>
    <t>1. วิศวกรรมเครื่องกล เทียบโอนภาคปกติ</t>
  </si>
  <si>
    <t>1. วิศวกรรมเครื่องกล เทียบโอนภาคสมทบ</t>
  </si>
  <si>
    <t>2. วิศวกรรมอุตสาหการ เทียบโอนภาคสมทบ</t>
  </si>
  <si>
    <t>3. วิศวกรรมไฟฟ้า เทียบโอนภาคสมทบ</t>
  </si>
  <si>
    <t>4. วิศวฯ อิเล็กทรอนิกส์และโทรคมนาคม เทียบโอนภาคสมทบ</t>
  </si>
  <si>
    <t>5. วิศวกรรมคอมพิวเตอร์ เทียบโอนภาคสมทบ</t>
  </si>
  <si>
    <t>รวมเทียบโอนภาคสมทบ</t>
  </si>
  <si>
    <t>รวมเทียบโอนภาคปกติ</t>
  </si>
  <si>
    <t>รวมทุกหลักสูตร</t>
  </si>
  <si>
    <t>2. วิศวกรรมอุตสาหการ ภาคสมทบ 2 ปี (นศ.ตกค้าง)</t>
  </si>
  <si>
    <t>1. วิศวกรรมไฟฟ้า ภาคสมทบ 2 ปี (นศ.ตกค้าง)</t>
  </si>
  <si>
    <t>รวมภาคสมทบ 3 ปี</t>
  </si>
  <si>
    <t>คณะครุศาสตร์อุตสาหกรรม ระดับปริญญาตรี</t>
  </si>
  <si>
    <t>1. วิศวกรรมอุตสาหการ ภาคปกติ 5 ปี</t>
  </si>
  <si>
    <t>รวมวิศวกรรมอุตสาหการ</t>
  </si>
  <si>
    <t>2. วิศวกรรมคอมพิวเตอร์ ภาคปกติ 5 ปี</t>
  </si>
  <si>
    <t>3. วิศวกรรมเครื่องกล ภาคปกติ 5 ปี</t>
  </si>
  <si>
    <t>4. วิศวกรรมโยธา ภาคปกติ 5 ปี</t>
  </si>
  <si>
    <t>รวมสาขาวิศวกรรมโยธา</t>
  </si>
  <si>
    <t>รวมภาคปกติ 5 ปี</t>
  </si>
  <si>
    <t xml:space="preserve">         ชั้นปีที่ 5</t>
  </si>
  <si>
    <t>1. เทคโนโลยีเสื้อผ้า ภาคปกติ 4 ปี</t>
  </si>
  <si>
    <t>รวมสาขาเทคโนโลยีเสื้อผ้า</t>
  </si>
  <si>
    <t>2. เทคโนโลยีเคมีสิ่งทอ ภาคปกติ 4 ปี</t>
  </si>
  <si>
    <t>รวมสาขาเทคโนโลยีเคมีสิ่งทอ</t>
  </si>
  <si>
    <t>รวมเทคโนโลยีเคมีสิ่งทอ</t>
  </si>
  <si>
    <t>รวมสาขาวิศวกรรมคอมพิวเตอร์</t>
  </si>
  <si>
    <t>2. เทคโนโลยีเครื่องกล ภาคปกติ 2 ปี (อส.บ.) ปี 3 นศ. ตกค้าง</t>
  </si>
  <si>
    <t>รวมสาขาเทคโนโลยีโทรคมนาคม</t>
  </si>
  <si>
    <t>4. เทคโนโลยีแม่พิมพ์เครื่องประดับ ภาคปกติ 2 ปี (อส.บ.)</t>
  </si>
  <si>
    <t>รวมสาขาเทคโนโลยีแม่พิมพ์เครื่องประดับ</t>
  </si>
  <si>
    <t>5. เทคโนโลยีอุตสาหการ ภาคปกติ 2 ปี (อส.บ.) ปี 3 นศ.ตกค้าง</t>
  </si>
  <si>
    <t>รวมภาคปกติ 2 ปี (อส.บ.)</t>
  </si>
  <si>
    <t>รวมสาขาเทคโนโลยีไฟฟ้า</t>
  </si>
  <si>
    <t>1. วิศวกรรมไฟฟ้า-ไฟฟ้ากำลัง ภาคสมทบเสาร์-อาทิตย์ 2 ปี</t>
  </si>
  <si>
    <t>2. วิศวกรรมเครื่องกล ภาคสมทบเสาร์-อาทิตย์ 2 ปี</t>
  </si>
  <si>
    <t>รวมวิศวกรรมไฟฟ้า-ไฟฟ้ากำลัง</t>
  </si>
  <si>
    <t>3. วิศวกรรมอุตสาหการ-อุตสาหการทั่วไป ภาคสมทบเสาร์-อาทิตย์ 2 ปี</t>
  </si>
  <si>
    <t>รวมสาขาวิศวกรรมอุตสาหการทั่วไป</t>
  </si>
  <si>
    <t>รวมภาคสมทบเสาร์-อาทิตย์</t>
  </si>
  <si>
    <t>1.วิชาชีพครู (สมทบเสาร์-อาทิตย์)</t>
  </si>
  <si>
    <t>รวมภาคสมทบ (ป.บัณฑิต)</t>
  </si>
  <si>
    <t>รวมสาขาวิชาชีพครู</t>
  </si>
  <si>
    <t>คณะครุศาสตร์อุตสาหกรรม ระดับประกาศนียบัตรบัณฑิต</t>
  </si>
  <si>
    <t>คณะอุตสาหกรรมสิ่งทอและออกแบบแฟชั่น ระดับปริญญาตรี</t>
  </si>
  <si>
    <t>1. เทคโนโลยีเสื้อผ้า ภาคปกติ 2 ปี</t>
  </si>
  <si>
    <t>3. ออกแบบแฟชั่นและสิ่งทอ ภาคปกติ 4 ปี</t>
  </si>
  <si>
    <t>รวมสาขาออกแบบแฟชั่นและสิ่งทอ</t>
  </si>
  <si>
    <t>4. ออกแบบผลิตภัณฑ์สิ่งทอ ภาคปกติ 4 ปี</t>
  </si>
  <si>
    <t>รวมสาขาออกแบบผลิตภัณฑ์สิ่งทอ</t>
  </si>
  <si>
    <t>รวมภาคปกติ 4 ปีและภาคปกติ 2 ปี</t>
  </si>
  <si>
    <t>3. ออกแบบแฟชั่นและสิ่งทอ ภาคปกติ 2 ปี</t>
  </si>
  <si>
    <t>2. เทคโนโลยีเคมีสิ่งทอ ภาคปกติ 2 ปี</t>
  </si>
  <si>
    <t>5. วิศวฯ อิเล็กทรอนิกส์และโทรคมนาคม ภาคปกติ 5 ปี</t>
  </si>
  <si>
    <t>รวมสาขาออกแบบสิ่งทอ</t>
  </si>
  <si>
    <t>รวมสาขาออกแบบบรรจุภัณฑ์</t>
  </si>
  <si>
    <t>รวมออกแบบผลิตภัณฑ์อุตสาหกรรม</t>
  </si>
  <si>
    <t>คณะเทคโนโลยีสื่อสารมวลชน ระดับปริญญาตรี</t>
  </si>
  <si>
    <t>1. เทคโนโลยีการโฆษณาและประชาสัมพันธ์ ภาคปกติ 4 ปี</t>
  </si>
  <si>
    <t>รวมสาขาเทคโนโลยีประชาสัมพันธ์ฯ</t>
  </si>
  <si>
    <t>1. เทคโนโลยีการโฆษณาและประชาสัมพันธ์ ภาคสมทบ 4 ปี</t>
  </si>
  <si>
    <t>คณะเทคโนโลยีคหกรรมศาสตร์ ระดับปริญญาตรี</t>
  </si>
  <si>
    <t>1. ผ้าและเครื่องแต่งกาย ภาคปกติ 4 ปี</t>
  </si>
  <si>
    <t>รวมสาขาผ้าและเครื่องแต่งกาย</t>
  </si>
  <si>
    <t>2. ผ้าและเครื่องแต่งกาย-ออกแบบแฟชั่น ภาคปกติ 4 ปี</t>
  </si>
  <si>
    <t>3. ออกแบบแฟชั่นและเครื่องแต่งกาย ภาคปกติ 4 ปี</t>
  </si>
  <si>
    <t>4. อาหารและโภชนาการ ภาคปกติ 4 ปี</t>
  </si>
  <si>
    <t>รวมสาขาอาหารและโภชนาการ</t>
  </si>
  <si>
    <t>5. อาหารและโภชนาการ-พัฒนาผลิตภัณฑ์ ภาคปกติ 4 ปี</t>
  </si>
  <si>
    <t>6. คหกรรมศาสตร์ทั่วไป-ธุรกิจงานประดิษฐ์ ภาคปกติ 4 ปี</t>
  </si>
  <si>
    <t>7. เทคโนโลยีการจัดการสินค้าแฟชั่น ภาคปกติ 4 ปี</t>
  </si>
  <si>
    <t>รวมสาขาเทคโนโลยีการจัดการสินค้าฯ</t>
  </si>
  <si>
    <t>8. วิทยาศาสตร์การอาหารและโภชนาการ ภาคปกติ 4 ปี</t>
  </si>
  <si>
    <t>รวมสาขาวิทยาศาสตร์การอาหารฯ</t>
  </si>
  <si>
    <t>9. อุตสาหกรรมการบริการอาหาร ภาคปกติ 4 ปี</t>
  </si>
  <si>
    <t>รวมสาขาอุตสาหกรรมการบริการฯ</t>
  </si>
  <si>
    <t>10. การบริหารธุรกิจคหกรรมศาสตร์ ภาคปกติ 4 ปี</t>
  </si>
  <si>
    <t>รวมสาขาการบริหารธุรกิจฯ</t>
  </si>
  <si>
    <t>2. อาหารและโภชนาการ ภาคปกติ 2 ปี</t>
  </si>
  <si>
    <t>รวมสาขาคหกรรมศาสตร์ทั่วไป</t>
  </si>
  <si>
    <t>4. คหกรรมศาสตร์ศึกษา ภาคปกติ 2 ปี</t>
  </si>
  <si>
    <t>รวมสาขาคหกรรมศาสตร์ศึกษา</t>
  </si>
  <si>
    <t>คณะเทคโนโลยีคหกรรมศาสตร์ ระดับปริญญาโท</t>
  </si>
  <si>
    <t>1. ออกแบบแฟชั่นผ้าและเครื่องแต่งกาย ภาคค่ำสมทบเสาร์-อาทิตย์ (Ex.)</t>
  </si>
  <si>
    <t>รวมสาขาออกแบบแฟชั่นผ้าฯ</t>
  </si>
  <si>
    <t>2. อาหารและโภชนาการ ภาคค่ำสมทบเสาร์-อาทิตย์ (Ex.)</t>
  </si>
  <si>
    <t>3. การบริหารธุรกิจคหกรรมศาสตร์ ภาคค่ำสมทบเสาร์-อาทิตย์ (Ex.)</t>
  </si>
  <si>
    <t xml:space="preserve"> </t>
  </si>
  <si>
    <t>รวมสาขาเทคโนโลยีสิ่งทอ</t>
  </si>
  <si>
    <t>7. ระบบสารสนเทศทางคอมพิวเตอร์-พัฒนาซอฟแวร์ ภาคปกติ 4 ปี</t>
  </si>
  <si>
    <t>8. ระบบสารสนเทศทางคอมพิวเตอร์-คอมพิวเตอร์ธุรกิจ ภาคปกติ 4 ปี</t>
  </si>
  <si>
    <t>2. ระบบสารสนทางคอมพิวเตอร์-คอมพิวเตอร์ธุรกิจ ภาคสมทบ 4 ปี</t>
  </si>
  <si>
    <t>6. ระบบสารสนเทศ-การจัดการระบบสารสนเทศ ภาคปกติ 4 ปี  (ศูนย์โชติเวช)</t>
  </si>
  <si>
    <t>คณะ/หลักสูตร</t>
  </si>
  <si>
    <t>2. วิทยาศาสตร์และเทคโนโลยี</t>
  </si>
  <si>
    <t>3. บริหารธุรกิจ</t>
  </si>
  <si>
    <t>4. วิศวกรรมศาสตร์</t>
  </si>
  <si>
    <t>5. ครุศาสตร์อุตสาหกรรม</t>
  </si>
  <si>
    <t>6. อุตสาหกรรมสิ่งทอและออกแบบแฟชั่น</t>
  </si>
  <si>
    <t>7. เทคโนโลยีคหกรรมศาสตร์</t>
  </si>
  <si>
    <t>8. เทคโนโลยีสื่อสารมวลชน</t>
  </si>
  <si>
    <t>9. สถาปัตยกรรมศาสตร์และการออกแบบ</t>
  </si>
  <si>
    <t>รวมทั้ง 9 คณะ</t>
  </si>
  <si>
    <t xml:space="preserve">      รวมปริญญาตรี ภาคปกติ 4 ปี</t>
  </si>
  <si>
    <t xml:space="preserve">      รวมปริญญาตรี ภาคสมทบ 4 ปี</t>
  </si>
  <si>
    <t xml:space="preserve">      รวมปริญญาตรี ภาคสมทบ 2 ปี</t>
  </si>
  <si>
    <t>รวมครุศาสตร์อุตสาหกรรม</t>
  </si>
  <si>
    <t>รวมวิศวกรรมศาสตร์</t>
  </si>
  <si>
    <t>รวมบริหารธุรกิจ</t>
  </si>
  <si>
    <t>รวมวิทยาศาสตร์ฯ</t>
  </si>
  <si>
    <t>รวมอุตสาหกรรมสิ่งทอฯ</t>
  </si>
  <si>
    <t>รวมเทคโนโลยีคหกรรมศาสตร์</t>
  </si>
  <si>
    <t>รวมเทคโนโลยีสื่อสารมวลชน</t>
  </si>
  <si>
    <t>รวมสถาปัตยกรรมศาสตร์ฯ</t>
  </si>
  <si>
    <t xml:space="preserve">      รวมปวส. ภาคปกติ 2 ปี</t>
  </si>
  <si>
    <t xml:space="preserve">      รวมปริญญาตรี ภาคปกติ 2 ปี</t>
  </si>
  <si>
    <t xml:space="preserve">      รวมปริญญาตรีเทียบโอน ภาคปกติ</t>
  </si>
  <si>
    <t xml:space="preserve">      รวมปริญญาตรีเทียบโอน ภาคสมทบ</t>
  </si>
  <si>
    <t xml:space="preserve">      รวมปริญญาตรี ภาคปกติ 3 ปี</t>
  </si>
  <si>
    <t xml:space="preserve">      รวมปริญญาตรี ภาคสมทบ 3 ปี</t>
  </si>
  <si>
    <t xml:space="preserve">      รวมปริญญาตรี ภาคปกติ 5 ปี</t>
  </si>
  <si>
    <t xml:space="preserve">      รวมปริญญาโท ภาคสมทบ</t>
  </si>
  <si>
    <t xml:space="preserve">      รวมปริญญาบัณฑิต ภาคสมทบ</t>
  </si>
  <si>
    <t>จำแนกตามคณะ</t>
  </si>
  <si>
    <t xml:space="preserve">      รวมปริญญาตรี ภาคสมทบเสาร์-อาทิตย์</t>
  </si>
  <si>
    <t>ภาคเรียนที่ 1/51</t>
  </si>
  <si>
    <t>2. สิ่งแวดล้อมและทรัพยากร ภาคปกติ 4 ปี</t>
  </si>
  <si>
    <t>คณะศิลปศาสตร์ ระดับปริญญาตรี</t>
  </si>
  <si>
    <t xml:space="preserve">         ตกค้าง</t>
  </si>
  <si>
    <t>1. ผ้าและเครื่องแต่งกาย ภาคปกติ 2 ปี (นศ.ตกค้าง)</t>
  </si>
  <si>
    <t>3. คหกรรมศาสตร์ศึกษา-คหกรรมศาสตร์ทั่วไป ภาคปกติ 2 ปี (นศ.ตกค้าง)</t>
  </si>
  <si>
    <t>5. คหกรรมศาสตร์ทั่วไป-ธุรกิจงานประดิษฐ์ ภาคปกติ 2 ปี</t>
  </si>
  <si>
    <t>5. ระบบสารสนเทศ ภาคปกติ 4 ปี (นศ.ตกค้าง)</t>
  </si>
  <si>
    <t>4. การจัดการ ภาคสมทบ 2 ปี</t>
  </si>
  <si>
    <t>5. การบัญชี ภาคสมทบและสมทบเสาร์-อาทิตย์ 2 ปี</t>
  </si>
  <si>
    <t>รวมสาขาแม่พิมพ์อัญมณี</t>
  </si>
  <si>
    <t>รวมภาคปกติ 4 ปี และภาคสมทบ 4 ปี</t>
  </si>
  <si>
    <t>1. เทคโนโลยีคอมพิวเตอร์ ภาคปกติ 2 ปี (อส.บ.) ปี 3 นศ. ตกค้าง</t>
  </si>
  <si>
    <t>3. เทคโนโลยีโทรคมนาคม ภาคปกติ 2 ปี (อส.บ.) ปี 3 นศ. ตกค้าง</t>
  </si>
  <si>
    <t>3. วิศวกรรมไฟฟ้า ภาคสมทบ 3 ปี</t>
  </si>
  <si>
    <t>4. วิศวกรรมอิเล็กทรอนิกส์และโทรคมนาคม ภาคสมทบ 3 ปี</t>
  </si>
  <si>
    <t>1. ศิลปศาสตร์</t>
  </si>
  <si>
    <t>รวมศิลปศาสตร์</t>
  </si>
  <si>
    <t>1. เทคโนโลยีผลิตเครื่องมือและแม่พิมพ์ ภาคสมทบ 4 ปี</t>
  </si>
  <si>
    <t>รวมวิศวกรรมไฟฟ้า</t>
  </si>
  <si>
    <t>6. วิศวกรรมไฟฟ้า ภาคปกติ 5 ปี</t>
  </si>
  <si>
    <t>นศ.</t>
  </si>
  <si>
    <t>ชีพ</t>
  </si>
  <si>
    <t>วิทย์</t>
  </si>
  <si>
    <t>รวมทั้งสิ้น</t>
  </si>
  <si>
    <t>(1)</t>
  </si>
  <si>
    <t>หน่วยกิต  (2)</t>
  </si>
  <si>
    <t>(1) x (2) / หน่วยกิต</t>
  </si>
  <si>
    <t>ศิลป</t>
  </si>
  <si>
    <t>3. เทคโนโลยีการโทรทัศน์และวิทยุกระจายเสียง ภาคปกติ 4 ปี</t>
  </si>
  <si>
    <t>2. เทคโนโลยีการโฆษณาและประชาสัมพันธ์ ภาคปกติ 4 ปี (ศูนย์พณิชยการพระนคร)</t>
  </si>
  <si>
    <t>1. ออกแบบบรรจุภัณฑ์ ภาคปกติ 4 ปี</t>
  </si>
  <si>
    <t>2. ออกแบบผลิตภัณฑ์อุตสาหกรรม ภาคปกติ 4 ปี</t>
  </si>
  <si>
    <t>5. ออกแบบสิ่งทอ ภาคปกติ 4 ปี (คณะสถาปัตยฯ  ศูนย์ชุมพรเขตรฯ)</t>
  </si>
  <si>
    <t>6. ออกแบบบรรจุภัณฑ์ ภาคปกติ 4 ปี  (คณะสถาปัตยฯ  ศูนย์ชุมพรเขตรฯ)</t>
  </si>
  <si>
    <t>4. ออกแบบสิ่งทอ ภาคปกติ 2 ปี (นศ.ตกค้าง) (คณะสถาปัตยฯ  ศูนย์ชุมพรเขตรฯ)</t>
  </si>
  <si>
    <t>5. เทคโนโลยีเคมีสิ่งทอ ภาคปกติ 2 ปี  (คณะครุศาสตร์ฯ  ศูนย์ชุมพรเขตรฯ)</t>
  </si>
  <si>
    <t>6. เทคโนโลยีเสื้อผ้า ภาคปกติ 2 ปี  (คณะครุศาสตร์ฯ  ศูนย์ชุมพรเขตรฯ)</t>
  </si>
  <si>
    <t>7. เทคโนโลยีเสื้อผ้า ภาคปกติ 4 ปี  (คณะครุศาสตร์ฯ  ศูนย์ชุมพรเขตรฯ)</t>
  </si>
  <si>
    <t>8. เทคโนโลยีเคมีสิ่งทอ ภาคปกติ 4 ปี  (คณะครุศาสตร์ฯ  ศูนย์ชุมพรเขตรฯ)</t>
  </si>
  <si>
    <t>1. วิศวกรรมคอมพิวเตอร์ ภาคปกติ 2 ปี</t>
  </si>
  <si>
    <t>2. วิศวกรรมเครื่องกล ภาคปกติ 2 ปี</t>
  </si>
  <si>
    <t>3. วิศวกรรมไฟฟ้า ภาคปกติ 2 ปี</t>
  </si>
  <si>
    <t>4. วิศวกรรมโยธา ภาคปกติ 2 ปี</t>
  </si>
  <si>
    <t>5. วิศวกรรมอิเล็กทรอนิกส์-โทรคมนาคม ภาคปกติ 2 ปี</t>
  </si>
  <si>
    <t>6. วิศวกรรมอุตสาหการ ภาคปกติ 2 ปี</t>
  </si>
  <si>
    <t xml:space="preserve">         ชั้นปีที่ 2  (เช้า)</t>
  </si>
  <si>
    <t xml:space="preserve">         ชั้นปีที่ 2  (บ่าย)</t>
  </si>
  <si>
    <t>4. วิศวกรรมไฟฟ้า ภาคปกติ 4 ปี</t>
  </si>
  <si>
    <t>5. วิศวฯ อิเล็กทรอนิกส์และโทรคมนาคม ภาคปกติ 4 ปี</t>
  </si>
  <si>
    <t>6. วิศวกรรมคอมพิวเตอร์ ภาคปกติ 4 ปี</t>
  </si>
  <si>
    <t>7. เทคโนโลยีแม่พิมพ์เครื่องประดับ ภาคปกติ 4 ปี</t>
  </si>
  <si>
    <t>8. เทคโนโลยีผลิตเครื่องมือและแม่พิมพ์ ภาคปกติ 4 ปี</t>
  </si>
  <si>
    <t xml:space="preserve">         ชั้นปีที่ 2  (ห้องคี่)</t>
  </si>
  <si>
    <t xml:space="preserve">         ชั้นปีที่ 2  (ห้องคู่)</t>
  </si>
  <si>
    <t xml:space="preserve">         ชั้นปีที่ 2  (ห้อง 1)</t>
  </si>
  <si>
    <t xml:space="preserve">         ชั้นปีที่ 2  (ห้อง 2)</t>
  </si>
  <si>
    <t xml:space="preserve">         ชั้นปีที่ 1  (ห้อง 1)</t>
  </si>
  <si>
    <t xml:space="preserve">         ชั้นปีที่ 1  (ห้อง 2)</t>
  </si>
  <si>
    <t>3. การจัดการทั่วไป ภาคปกติ 2 ปี</t>
  </si>
  <si>
    <t>4. การจัดการทรัพยากรมนุษย์ ภาคปกติ 2 ปี</t>
  </si>
  <si>
    <t>5. การบัญชีการเงิน ภาคปกติ 2 ปี</t>
  </si>
  <si>
    <t>6. การบัญชีบริหาร ภาคปกติ 2 ปี</t>
  </si>
  <si>
    <t>7. ระบบสารสนเทศ ภาคปกติ 2 ปี</t>
  </si>
  <si>
    <t>8. การเงิน ภาคปกติ 2 ปี</t>
  </si>
  <si>
    <t>1. การตลาดบริหาร ภาคปกติ 2 ปี</t>
  </si>
  <si>
    <t>2. การตลาดสื่อสาร ภาคปกติ 2 ปี</t>
  </si>
  <si>
    <t xml:space="preserve">         ชั้นปีที่ 1  (ห้องคี่)</t>
  </si>
  <si>
    <t xml:space="preserve">         ชั้นปีที่ 1  (ห้องคู่)</t>
  </si>
  <si>
    <t>3. ระบบสารสนทางคอมพิวเตอร์-พัฒนาซอฟแวร์ ภาคสมทบ 4 ปี</t>
  </si>
  <si>
    <t>9. ระบบสารสนเทศทางคอมพิวเตอร์-คอมพิวเตอร์ธุรกิจ ภาคปกติ 4 ปี (ศูนย์ชุมพรเขตรฯ)</t>
  </si>
  <si>
    <t>10. ระบบสารสนเทศทางคอมพิวเตอร์ ภาคปกติ 4 ปี</t>
  </si>
  <si>
    <t>11. การจัดการ ภาคปกติ 4 ปี</t>
  </si>
  <si>
    <t>12. การเงิน ภาคปกติ 4 ปี</t>
  </si>
  <si>
    <t>13. ภาษาอังกฤษธุรกิจ ภาคปกติ 4 ปี</t>
  </si>
  <si>
    <t xml:space="preserve">         ชั้นปีที่ 4  (ห้อง 1)</t>
  </si>
  <si>
    <t xml:space="preserve">         ชั้นปีที่ 4  (ห้อง 2)</t>
  </si>
  <si>
    <t>9. ภาษาอังกฤษธุรกิจ ภาคปกติ 2 ปี</t>
  </si>
  <si>
    <t>ภาคเรียนที่ 2/50</t>
  </si>
  <si>
    <t>จำนวนนักศึกษา จำนวนหน่วยกิตที่ลงทะเบียนของนักศึกษา</t>
  </si>
  <si>
    <t>จำนวนนักศึกษา จำนวนหน่วยกิตที่ลงทะเบียนของนักศึกษา ประจำปีงบประมาณ 2550</t>
  </si>
  <si>
    <t>1. เทคโนโลยีไฟฟ้า ภาคสมทบ 2 ปี (นศ. ตกค้าง)</t>
  </si>
  <si>
    <t>2. เทคโนโลยีคอมพิวเตอร์ ภาคสมทบ 2 ปี (นศ. ตกค้าง)</t>
  </si>
  <si>
    <t>3. เทคโนโลยีคอมพิวเตอร์ ภาคสมทบ 2 ปี (อส.บ.) ปี 3 นศ. ตกค้าง</t>
  </si>
  <si>
    <t>4. เทคโนโลยีเครื่องกล ภาคสมทบ 2 ปี (อส.บ.) ปี 3 นศ. ตกค้าง</t>
  </si>
  <si>
    <t>5. เทคโนโลยีไฟฟ้า ภาคสมทบ 2 ปี (อส.บ.) ปี 3 นศ. ตกค้าง</t>
  </si>
  <si>
    <t>6. เทคโนโลยีโทรคมนาคม ภาคสมทบ 2 ปี (อส.บ.)</t>
  </si>
  <si>
    <t>รวมสาขาวิศวกรรมอิเล็กทรอนิกส์ฯ</t>
  </si>
  <si>
    <t>6. วิศวกรรมอุตสาหการ ภาคสมทบเสาร์-อาทิตย์ 2 ปี</t>
  </si>
  <si>
    <t>4. วิศวฯ อิเล็คทรอนิกส์และโทรคมนาคม ภาคสมทบเสาร์-อาทิตย์ 2 ปี</t>
  </si>
  <si>
    <t>5. วิศวกรรมคอมพิวเตอร์ ภาคสมทบเสาร์-อาทิตย์ 2 ปี</t>
  </si>
  <si>
    <t>รวมวิศวฯ อุตสาหการ-การจัดการฯ</t>
  </si>
  <si>
    <t>7. การเงิน ภาคสมทบ 2 ปี</t>
  </si>
  <si>
    <t>รวมสาขาระบบสารสนเทศคอมพิวเตอร์ฯ</t>
  </si>
  <si>
    <t>รวมสาขาระบบสารสนเทศทางคอมพิวเตอร์ฯ</t>
  </si>
  <si>
    <t>รวมสาขาสิ่งแวดล้อมและทรัพยากรฯ</t>
  </si>
  <si>
    <t>รวมเทคโนโลยีผลิตเครื่องมือและแม่พิมพ์</t>
  </si>
  <si>
    <t>รวมวิศวกรรมอิเล็กฯโทรคมนาคม</t>
  </si>
  <si>
    <t>รวมสาขาคหกรรมทั่วไป-ธุรกิจฯ</t>
  </si>
  <si>
    <t>รวมสาขาอาหารและโภชนาการ-พัฒนาผลิตภัณฑ์</t>
  </si>
  <si>
    <t>รวมสาขาออกแฟชั่นและเครื่องแต่งกาย</t>
  </si>
  <si>
    <t>รวมสาขาผ้าฯ-ออกแบบแฟชั่น</t>
  </si>
  <si>
    <t>รวมสาขาเทคโนโลยีการโทรทัศน์ฯ</t>
  </si>
  <si>
    <t>รวมสาขาเทคโนโลยีการโฆษณาฯ</t>
  </si>
  <si>
    <t>คณะสถาปัตยกรรมศาสตร์และการออกแบบ ระดับปริญญาตรี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</si>
</sst>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[&lt;=99999999][$-D000000]0\-####\-####;[$-D000000]#\-####\-####"/>
  </numFmts>
  <fonts count="14">
    <font>
      <sz val="10"/>
      <name val="Arial"/>
      <family val="0"/>
    </font>
    <font>
      <sz val="14"/>
      <name val="Angsana New"/>
      <family val="1"/>
    </font>
    <font>
      <sz val="8"/>
      <name val="Arial"/>
      <family val="0"/>
    </font>
    <font>
      <b/>
      <sz val="14"/>
      <name val="Angsana New"/>
      <family val="1"/>
    </font>
    <font>
      <b/>
      <sz val="16"/>
      <name val="Angsana New"/>
      <family val="1"/>
    </font>
    <font>
      <b/>
      <sz val="13"/>
      <name val="Angsana New"/>
      <family val="1"/>
    </font>
    <font>
      <sz val="13.5"/>
      <name val="Angsana New"/>
      <family val="1"/>
    </font>
    <font>
      <sz val="12"/>
      <name val="Angsana New"/>
      <family val="1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ngsana New"/>
      <family val="1"/>
    </font>
    <font>
      <b/>
      <sz val="11"/>
      <name val="Angsana New"/>
      <family val="1"/>
    </font>
    <font>
      <b/>
      <sz val="15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88" fontId="1" fillId="0" borderId="1" xfId="15" applyNumberFormat="1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188" fontId="1" fillId="0" borderId="3" xfId="15" applyNumberFormat="1" applyFont="1" applyFill="1" applyBorder="1" applyAlignment="1">
      <alignment/>
    </xf>
    <xf numFmtId="188" fontId="3" fillId="0" borderId="1" xfId="15" applyNumberFormat="1" applyFont="1" applyFill="1" applyBorder="1" applyAlignment="1">
      <alignment/>
    </xf>
    <xf numFmtId="188" fontId="4" fillId="0" borderId="1" xfId="15" applyNumberFormat="1" applyFont="1" applyFill="1" applyBorder="1" applyAlignment="1">
      <alignment/>
    </xf>
    <xf numFmtId="188" fontId="4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4" xfId="0" applyFont="1" applyFill="1" applyBorder="1" applyAlignment="1">
      <alignment horizontal="center"/>
    </xf>
    <xf numFmtId="188" fontId="1" fillId="0" borderId="5" xfId="15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88" fontId="4" fillId="2" borderId="8" xfId="15" applyNumberFormat="1" applyFont="1" applyFill="1" applyBorder="1" applyAlignment="1">
      <alignment/>
    </xf>
    <xf numFmtId="188" fontId="4" fillId="2" borderId="1" xfId="15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188" fontId="3" fillId="0" borderId="3" xfId="15" applyNumberFormat="1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4" fillId="2" borderId="3" xfId="15" applyNumberFormat="1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88" fontId="4" fillId="0" borderId="8" xfId="15" applyNumberFormat="1" applyFont="1" applyFill="1" applyBorder="1" applyAlignment="1">
      <alignment/>
    </xf>
    <xf numFmtId="188" fontId="1" fillId="0" borderId="1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88" fontId="4" fillId="0" borderId="10" xfId="15" applyNumberFormat="1" applyFont="1" applyFill="1" applyBorder="1" applyAlignment="1">
      <alignment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/>
    </xf>
    <xf numFmtId="188" fontId="4" fillId="0" borderId="14" xfId="15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188" fontId="1" fillId="0" borderId="15" xfId="15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2" fontId="1" fillId="0" borderId="15" xfId="15" applyNumberFormat="1" applyFont="1" applyFill="1" applyBorder="1" applyAlignment="1">
      <alignment/>
    </xf>
    <xf numFmtId="2" fontId="1" fillId="0" borderId="5" xfId="15" applyNumberFormat="1" applyFont="1" applyFill="1" applyBorder="1" applyAlignment="1">
      <alignment/>
    </xf>
    <xf numFmtId="2" fontId="3" fillId="0" borderId="15" xfId="15" applyNumberFormat="1" applyFont="1" applyFill="1" applyBorder="1" applyAlignment="1">
      <alignment/>
    </xf>
    <xf numFmtId="2" fontId="3" fillId="0" borderId="5" xfId="15" applyNumberFormat="1" applyFont="1" applyFill="1" applyBorder="1" applyAlignment="1">
      <alignment/>
    </xf>
    <xf numFmtId="2" fontId="1" fillId="0" borderId="1" xfId="15" applyNumberFormat="1" applyFont="1" applyFill="1" applyBorder="1" applyAlignment="1">
      <alignment/>
    </xf>
    <xf numFmtId="2" fontId="3" fillId="0" borderId="1" xfId="15" applyNumberFormat="1" applyFont="1" applyFill="1" applyBorder="1" applyAlignment="1">
      <alignment/>
    </xf>
    <xf numFmtId="2" fontId="3" fillId="0" borderId="17" xfId="15" applyNumberFormat="1" applyFont="1" applyFill="1" applyBorder="1" applyAlignment="1">
      <alignment/>
    </xf>
    <xf numFmtId="2" fontId="3" fillId="0" borderId="18" xfId="15" applyNumberFormat="1" applyFont="1" applyFill="1" applyBorder="1" applyAlignment="1">
      <alignment/>
    </xf>
    <xf numFmtId="2" fontId="4" fillId="0" borderId="19" xfId="15" applyNumberFormat="1" applyFont="1" applyFill="1" applyBorder="1" applyAlignment="1">
      <alignment/>
    </xf>
    <xf numFmtId="2" fontId="4" fillId="0" borderId="20" xfId="15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4" fillId="0" borderId="15" xfId="15" applyNumberFormat="1" applyFont="1" applyFill="1" applyBorder="1" applyAlignment="1">
      <alignment/>
    </xf>
    <xf numFmtId="2" fontId="4" fillId="0" borderId="5" xfId="15" applyNumberFormat="1" applyFont="1" applyFill="1" applyBorder="1" applyAlignment="1">
      <alignment/>
    </xf>
    <xf numFmtId="2" fontId="4" fillId="0" borderId="21" xfId="15" applyNumberFormat="1" applyFont="1" applyFill="1" applyBorder="1" applyAlignment="1">
      <alignment/>
    </xf>
    <xf numFmtId="2" fontId="4" fillId="0" borderId="22" xfId="15" applyNumberFormat="1" applyFont="1" applyFill="1" applyBorder="1" applyAlignment="1">
      <alignment/>
    </xf>
    <xf numFmtId="2" fontId="4" fillId="0" borderId="1" xfId="15" applyNumberFormat="1" applyFont="1" applyFill="1" applyBorder="1" applyAlignment="1">
      <alignment/>
    </xf>
    <xf numFmtId="2" fontId="4" fillId="0" borderId="17" xfId="15" applyNumberFormat="1" applyFont="1" applyFill="1" applyBorder="1" applyAlignment="1">
      <alignment/>
    </xf>
    <xf numFmtId="2" fontId="4" fillId="0" borderId="18" xfId="15" applyNumberFormat="1" applyFont="1" applyFill="1" applyBorder="1" applyAlignment="1">
      <alignment/>
    </xf>
    <xf numFmtId="2" fontId="4" fillId="2" borderId="19" xfId="15" applyNumberFormat="1" applyFont="1" applyFill="1" applyBorder="1" applyAlignment="1">
      <alignment/>
    </xf>
    <xf numFmtId="2" fontId="4" fillId="2" borderId="20" xfId="15" applyNumberFormat="1" applyFont="1" applyFill="1" applyBorder="1" applyAlignment="1">
      <alignment/>
    </xf>
    <xf numFmtId="2" fontId="4" fillId="2" borderId="8" xfId="15" applyNumberFormat="1" applyFont="1" applyFill="1" applyBorder="1" applyAlignment="1">
      <alignment/>
    </xf>
    <xf numFmtId="2" fontId="4" fillId="2" borderId="17" xfId="15" applyNumberFormat="1" applyFont="1" applyFill="1" applyBorder="1" applyAlignment="1">
      <alignment/>
    </xf>
    <xf numFmtId="2" fontId="4" fillId="2" borderId="18" xfId="15" applyNumberFormat="1" applyFont="1" applyFill="1" applyBorder="1" applyAlignment="1">
      <alignment/>
    </xf>
    <xf numFmtId="2" fontId="4" fillId="0" borderId="23" xfId="15" applyNumberFormat="1" applyFont="1" applyFill="1" applyBorder="1" applyAlignment="1">
      <alignment/>
    </xf>
    <xf numFmtId="2" fontId="4" fillId="2" borderId="22" xfId="15" applyNumberFormat="1" applyFont="1" applyFill="1" applyBorder="1" applyAlignment="1">
      <alignment/>
    </xf>
    <xf numFmtId="2" fontId="4" fillId="0" borderId="3" xfId="15" applyNumberFormat="1" applyFont="1" applyFill="1" applyBorder="1" applyAlignment="1">
      <alignment/>
    </xf>
    <xf numFmtId="43" fontId="4" fillId="2" borderId="8" xfId="15" applyFont="1" applyFill="1" applyBorder="1" applyAlignment="1">
      <alignment/>
    </xf>
    <xf numFmtId="4" fontId="1" fillId="0" borderId="15" xfId="15" applyNumberFormat="1" applyFont="1" applyFill="1" applyBorder="1" applyAlignment="1">
      <alignment/>
    </xf>
    <xf numFmtId="2" fontId="4" fillId="2" borderId="5" xfId="15" applyNumberFormat="1" applyFont="1" applyFill="1" applyBorder="1" applyAlignment="1">
      <alignment/>
    </xf>
    <xf numFmtId="2" fontId="4" fillId="2" borderId="15" xfId="15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43" fontId="4" fillId="2" borderId="20" xfId="15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 vertical="center"/>
    </xf>
    <xf numFmtId="43" fontId="3" fillId="0" borderId="5" xfId="15" applyFont="1" applyFill="1" applyBorder="1" applyAlignment="1">
      <alignment/>
    </xf>
    <xf numFmtId="43" fontId="3" fillId="0" borderId="18" xfId="15" applyFont="1" applyFill="1" applyBorder="1" applyAlignment="1">
      <alignment/>
    </xf>
    <xf numFmtId="1" fontId="1" fillId="0" borderId="1" xfId="15" applyNumberFormat="1" applyFont="1" applyFill="1" applyBorder="1" applyAlignment="1">
      <alignment/>
    </xf>
    <xf numFmtId="2" fontId="0" fillId="0" borderId="0" xfId="0" applyNumberFormat="1" applyAlignment="1">
      <alignment/>
    </xf>
    <xf numFmtId="188" fontId="1" fillId="0" borderId="0" xfId="0" applyNumberFormat="1" applyFont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43" fontId="4" fillId="0" borderId="1" xfId="15" applyNumberFormat="1" applyFont="1" applyFill="1" applyBorder="1" applyAlignment="1">
      <alignment/>
    </xf>
    <xf numFmtId="43" fontId="13" fillId="2" borderId="8" xfId="15" applyNumberFormat="1" applyFont="1" applyFill="1" applyBorder="1" applyAlignment="1">
      <alignment/>
    </xf>
    <xf numFmtId="43" fontId="4" fillId="0" borderId="22" xfId="15" applyFont="1" applyFill="1" applyBorder="1" applyAlignment="1">
      <alignment/>
    </xf>
    <xf numFmtId="43" fontId="13" fillId="2" borderId="20" xfId="15" applyFont="1" applyFill="1" applyBorder="1" applyAlignment="1">
      <alignment/>
    </xf>
    <xf numFmtId="0" fontId="13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2" fontId="1" fillId="3" borderId="25" xfId="0" applyNumberFormat="1" applyFont="1" applyFill="1" applyBorder="1" applyAlignment="1">
      <alignment horizontal="left" vertical="center"/>
    </xf>
    <xf numFmtId="2" fontId="1" fillId="3" borderId="35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2" fontId="1" fillId="3" borderId="15" xfId="0" applyNumberFormat="1" applyFont="1" applyFill="1" applyBorder="1" applyAlignment="1">
      <alignment horizontal="left" vertical="center"/>
    </xf>
    <xf numFmtId="2" fontId="1" fillId="3" borderId="5" xfId="0" applyNumberFormat="1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</xdr:row>
      <xdr:rowOff>9525</xdr:rowOff>
    </xdr:from>
    <xdr:to>
      <xdr:col>12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57800" y="304800"/>
          <a:ext cx="1943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9525</xdr:rowOff>
    </xdr:from>
    <xdr:to>
      <xdr:col>12</xdr:col>
      <xdr:colOff>628650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57800" y="304800"/>
          <a:ext cx="2066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 ปวส. ค่า FTES / 38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12</xdr:col>
      <xdr:colOff>571500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67325" y="304800"/>
          <a:ext cx="1971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 ปวส. ค่า FTES / 38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12</xdr:col>
      <xdr:colOff>600075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67325" y="304800"/>
          <a:ext cx="2019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ระดับปริญญาโท ค่า FTES / 24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9525</xdr:rowOff>
    </xdr:from>
    <xdr:to>
      <xdr:col>12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57800" y="304800"/>
          <a:ext cx="1943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ระดับประกาศนียบัตรบัณฑิต ค่า FTES / 24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9525</xdr:rowOff>
    </xdr:from>
    <xdr:to>
      <xdr:col>12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57800" y="304800"/>
          <a:ext cx="1943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ระดับปริญญาโท ค่า FTES / 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9525</xdr:rowOff>
    </xdr:from>
    <xdr:to>
      <xdr:col>12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57800" y="304800"/>
          <a:ext cx="1943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12</xdr:col>
      <xdr:colOff>552450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67325" y="304800"/>
          <a:ext cx="2000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12</xdr:col>
      <xdr:colOff>590550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67325" y="304800"/>
          <a:ext cx="20097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12</xdr:col>
      <xdr:colOff>571500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67325" y="304800"/>
          <a:ext cx="2019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12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67325" y="304800"/>
          <a:ext cx="1933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12</xdr:col>
      <xdr:colOff>609600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67325" y="304800"/>
          <a:ext cx="2085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9525</xdr:rowOff>
    </xdr:from>
    <xdr:to>
      <xdr:col>12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57800" y="304800"/>
          <a:ext cx="1943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9525</xdr:rowOff>
    </xdr:from>
    <xdr:to>
      <xdr:col>12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257800" y="304800"/>
          <a:ext cx="1943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2"/>
  <sheetViews>
    <sheetView tabSelected="1" workbookViewId="0" topLeftCell="A17">
      <selection activeCell="C22" sqref="C22:I22"/>
    </sheetView>
  </sheetViews>
  <sheetFormatPr defaultColWidth="9.140625" defaultRowHeight="12.75"/>
  <cols>
    <col min="1" max="1" width="28.28125" style="1" customWidth="1"/>
    <col min="2" max="2" width="7.7109375" style="1" customWidth="1"/>
    <col min="3" max="5" width="5.8515625" style="1" customWidth="1"/>
    <col min="6" max="6" width="7.7109375" style="1" customWidth="1"/>
    <col min="7" max="9" width="5.8515625" style="1" customWidth="1"/>
    <col min="10" max="12" width="6.421875" style="1" customWidth="1"/>
    <col min="13" max="13" width="10.00390625" style="1" customWidth="1"/>
    <col min="14" max="16384" width="9.140625" style="1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94" t="s">
        <v>255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2.5" customHeight="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.75" customHeight="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21.75" customHeight="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21">
      <c r="A6" s="98" t="s">
        <v>36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s="10" customFormat="1" ht="21">
      <c r="A7" s="9" t="s">
        <v>13</v>
      </c>
      <c r="B7" s="3">
        <v>31</v>
      </c>
      <c r="C7" s="3">
        <v>12</v>
      </c>
      <c r="D7" s="3">
        <v>3</v>
      </c>
      <c r="E7" s="3">
        <v>7</v>
      </c>
      <c r="F7" s="3">
        <v>39</v>
      </c>
      <c r="G7" s="3">
        <v>16</v>
      </c>
      <c r="H7" s="3">
        <v>3</v>
      </c>
      <c r="I7" s="3">
        <v>0</v>
      </c>
      <c r="J7" s="45">
        <f>(B7*C7+F7*G7)/36</f>
        <v>27.67</v>
      </c>
      <c r="K7" s="45">
        <f>(B7*D7+F7*H7)/36</f>
        <v>5.83</v>
      </c>
      <c r="L7" s="45">
        <f>(B7*E7+F7*I7)/36</f>
        <v>6.03</v>
      </c>
      <c r="M7" s="46">
        <f>SUM(J7:L7)</f>
        <v>39.53</v>
      </c>
    </row>
    <row r="8" spans="1:13" s="10" customFormat="1" ht="21">
      <c r="A8" s="9" t="s">
        <v>12</v>
      </c>
      <c r="B8" s="3">
        <v>36</v>
      </c>
      <c r="C8" s="3">
        <v>18</v>
      </c>
      <c r="D8" s="3">
        <v>0</v>
      </c>
      <c r="E8" s="3">
        <v>0</v>
      </c>
      <c r="F8" s="3">
        <v>30</v>
      </c>
      <c r="G8" s="3">
        <v>15</v>
      </c>
      <c r="H8" s="3">
        <v>3</v>
      </c>
      <c r="I8" s="3">
        <v>0</v>
      </c>
      <c r="J8" s="45">
        <f>(B8*C8+F8*G8)/36</f>
        <v>30.5</v>
      </c>
      <c r="K8" s="45">
        <f>(B8*D8+F8*H8)/36</f>
        <v>2.5</v>
      </c>
      <c r="L8" s="45">
        <f>(B8*E8+F8*I8)/36</f>
        <v>0</v>
      </c>
      <c r="M8" s="46">
        <f>SUM(J8:L8)</f>
        <v>33</v>
      </c>
    </row>
    <row r="9" spans="1:13" s="10" customFormat="1" ht="21">
      <c r="A9" s="9" t="s">
        <v>22</v>
      </c>
      <c r="B9" s="3">
        <v>32</v>
      </c>
      <c r="C9" s="3">
        <v>21</v>
      </c>
      <c r="D9" s="3">
        <v>0</v>
      </c>
      <c r="E9" s="3">
        <v>0</v>
      </c>
      <c r="F9" s="3">
        <v>36</v>
      </c>
      <c r="G9" s="3">
        <v>21</v>
      </c>
      <c r="H9" s="3">
        <v>0</v>
      </c>
      <c r="I9" s="3">
        <v>0</v>
      </c>
      <c r="J9" s="45">
        <f>(B9*C9+F9*G9)/36</f>
        <v>39.67</v>
      </c>
      <c r="K9" s="45">
        <f>(B9*D9+F9*H9)/36</f>
        <v>0</v>
      </c>
      <c r="L9" s="45">
        <f>(B9*E9+F9*I9)/36</f>
        <v>0</v>
      </c>
      <c r="M9" s="46">
        <f>SUM(J9:L9)</f>
        <v>39.67</v>
      </c>
    </row>
    <row r="10" spans="1:13" s="10" customFormat="1" ht="21">
      <c r="A10" s="9" t="s">
        <v>23</v>
      </c>
      <c r="B10" s="3">
        <v>0</v>
      </c>
      <c r="C10" s="3">
        <v>0</v>
      </c>
      <c r="D10" s="3">
        <v>0</v>
      </c>
      <c r="E10" s="3">
        <v>0</v>
      </c>
      <c r="F10" s="3">
        <v>33</v>
      </c>
      <c r="G10" s="3">
        <v>18</v>
      </c>
      <c r="H10" s="3">
        <v>0</v>
      </c>
      <c r="I10" s="3">
        <v>0</v>
      </c>
      <c r="J10" s="45">
        <f>(B10*C10+F10*G10)/18</f>
        <v>33</v>
      </c>
      <c r="K10" s="45">
        <f>(C10*D10+G10*H10)/18</f>
        <v>0</v>
      </c>
      <c r="L10" s="45">
        <f>(D10*E10+H10*I10)/18</f>
        <v>0</v>
      </c>
      <c r="M10" s="46">
        <f>SUM(J10:L10)</f>
        <v>33</v>
      </c>
    </row>
    <row r="11" spans="1:13" s="10" customFormat="1" ht="21">
      <c r="A11" s="11" t="s">
        <v>24</v>
      </c>
      <c r="B11" s="6">
        <f>SUM(B7:B10)</f>
        <v>99</v>
      </c>
      <c r="C11" s="6"/>
      <c r="D11" s="6"/>
      <c r="E11" s="6"/>
      <c r="F11" s="6">
        <f>SUM(F7:F10)</f>
        <v>138</v>
      </c>
      <c r="G11" s="6"/>
      <c r="H11" s="6"/>
      <c r="I11" s="6"/>
      <c r="J11" s="50">
        <f>SUM(J7:J10)</f>
        <v>130.84</v>
      </c>
      <c r="K11" s="50">
        <f>SUM(K7:K10)</f>
        <v>8.33</v>
      </c>
      <c r="L11" s="50">
        <f>SUM(L7:L10)</f>
        <v>6.03</v>
      </c>
      <c r="M11" s="48">
        <f>SUM(M7:M10)</f>
        <v>145.2</v>
      </c>
    </row>
    <row r="12" spans="1:13" ht="21">
      <c r="A12" s="98" t="s">
        <v>37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3" spans="1:13" s="10" customFormat="1" ht="21">
      <c r="A13" s="9" t="s">
        <v>13</v>
      </c>
      <c r="B13" s="3">
        <v>30</v>
      </c>
      <c r="C13" s="3">
        <v>4</v>
      </c>
      <c r="D13" s="3">
        <v>6</v>
      </c>
      <c r="E13" s="3">
        <v>9</v>
      </c>
      <c r="F13" s="3">
        <v>41</v>
      </c>
      <c r="G13" s="3">
        <v>16</v>
      </c>
      <c r="H13" s="3">
        <v>3</v>
      </c>
      <c r="I13" s="3">
        <v>0</v>
      </c>
      <c r="J13" s="45">
        <f>(B13*C13+F13*G13)/36</f>
        <v>21.56</v>
      </c>
      <c r="K13" s="45">
        <f>(B13*D13+F13*H13)/36</f>
        <v>8.42</v>
      </c>
      <c r="L13" s="45">
        <f>(B13*E13+F13*I13)/36</f>
        <v>7.5</v>
      </c>
      <c r="M13" s="46">
        <f>SUM(J13:L13)</f>
        <v>37.48</v>
      </c>
    </row>
    <row r="14" spans="1:13" s="10" customFormat="1" ht="21">
      <c r="A14" s="9" t="s">
        <v>12</v>
      </c>
      <c r="B14" s="3">
        <v>28</v>
      </c>
      <c r="C14" s="3">
        <v>18</v>
      </c>
      <c r="D14" s="3">
        <v>0</v>
      </c>
      <c r="E14" s="3">
        <v>0</v>
      </c>
      <c r="F14" s="3">
        <v>28</v>
      </c>
      <c r="G14" s="3">
        <v>18</v>
      </c>
      <c r="H14" s="3">
        <v>3</v>
      </c>
      <c r="I14" s="3">
        <v>0</v>
      </c>
      <c r="J14" s="45">
        <f>(B14*C14+F14*G14)/36</f>
        <v>28</v>
      </c>
      <c r="K14" s="45">
        <f>(B14*D14+F14*H14)/36</f>
        <v>2.33</v>
      </c>
      <c r="L14" s="45">
        <f>(B14*E14+F14*I14)/36</f>
        <v>0</v>
      </c>
      <c r="M14" s="46">
        <f>SUM(J14:L14)</f>
        <v>30.33</v>
      </c>
    </row>
    <row r="15" spans="1:13" s="10" customFormat="1" ht="21">
      <c r="A15" s="9" t="s">
        <v>22</v>
      </c>
      <c r="B15" s="3">
        <v>0</v>
      </c>
      <c r="C15" s="3"/>
      <c r="D15" s="3"/>
      <c r="E15" s="3"/>
      <c r="F15" s="3">
        <v>27</v>
      </c>
      <c r="G15" s="3">
        <v>18</v>
      </c>
      <c r="H15" s="3">
        <v>0</v>
      </c>
      <c r="I15" s="3">
        <v>0</v>
      </c>
      <c r="J15" s="45">
        <f>(B15*C15+F15*G15)/18</f>
        <v>27</v>
      </c>
      <c r="K15" s="45">
        <f>(B15*D15+F15*H15)/18</f>
        <v>0</v>
      </c>
      <c r="L15" s="45">
        <f>(B15*E15+F15*I15)/18</f>
        <v>0</v>
      </c>
      <c r="M15" s="46">
        <f>SUM(J15:L15)</f>
        <v>27</v>
      </c>
    </row>
    <row r="16" spans="1:13" s="10" customFormat="1" ht="21">
      <c r="A16" s="9" t="s">
        <v>23</v>
      </c>
      <c r="B16" s="3">
        <v>0</v>
      </c>
      <c r="C16" s="3"/>
      <c r="D16" s="3"/>
      <c r="E16" s="3"/>
      <c r="F16" s="3">
        <v>0</v>
      </c>
      <c r="G16" s="3"/>
      <c r="H16" s="3"/>
      <c r="I16" s="3"/>
      <c r="J16" s="3">
        <f>(B16*C16+F16*G16)/36</f>
        <v>0</v>
      </c>
      <c r="K16" s="3">
        <f>(B16*D16+F16*H16)/36</f>
        <v>0</v>
      </c>
      <c r="L16" s="3">
        <f>(B16*E16+F16*I16)/36</f>
        <v>0</v>
      </c>
      <c r="M16" s="46">
        <f>SUM(J16:L16)</f>
        <v>0</v>
      </c>
    </row>
    <row r="17" spans="1:13" s="10" customFormat="1" ht="21">
      <c r="A17" s="11" t="s">
        <v>26</v>
      </c>
      <c r="B17" s="6">
        <f>SUM(B13:B16)</f>
        <v>58</v>
      </c>
      <c r="C17" s="6"/>
      <c r="D17" s="6"/>
      <c r="E17" s="6"/>
      <c r="F17" s="6">
        <f>SUM(F13:F16)</f>
        <v>96</v>
      </c>
      <c r="G17" s="6"/>
      <c r="H17" s="6"/>
      <c r="I17" s="6"/>
      <c r="J17" s="50">
        <f>SUM(J13:J16)</f>
        <v>76.56</v>
      </c>
      <c r="K17" s="50">
        <f>SUM(K13:K16)</f>
        <v>10.75</v>
      </c>
      <c r="L17" s="50">
        <f>SUM(L13:L16)</f>
        <v>7.5</v>
      </c>
      <c r="M17" s="48">
        <f>SUM(M13:M16)</f>
        <v>94.81</v>
      </c>
    </row>
    <row r="18" spans="1:13" ht="21">
      <c r="A18" s="98" t="s">
        <v>38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1:13" s="10" customFormat="1" ht="21">
      <c r="A19" s="9" t="s">
        <v>13</v>
      </c>
      <c r="B19" s="3">
        <v>41</v>
      </c>
      <c r="C19" s="3">
        <v>6</v>
      </c>
      <c r="D19" s="3">
        <v>3</v>
      </c>
      <c r="E19" s="3">
        <v>10</v>
      </c>
      <c r="F19" s="3">
        <v>41</v>
      </c>
      <c r="G19" s="3">
        <v>16</v>
      </c>
      <c r="H19" s="3">
        <v>3</v>
      </c>
      <c r="I19" s="3">
        <v>0</v>
      </c>
      <c r="J19" s="45">
        <f>(B19*C19+F19*G19)/36</f>
        <v>25.06</v>
      </c>
      <c r="K19" s="45">
        <f>(B19*D19+F19*H19)/36</f>
        <v>6.83</v>
      </c>
      <c r="L19" s="45">
        <f>(B19*E19+F19*I19)/36</f>
        <v>11.39</v>
      </c>
      <c r="M19" s="46">
        <f>SUM(J19:L19)</f>
        <v>43.28</v>
      </c>
    </row>
    <row r="20" spans="1:13" s="10" customFormat="1" ht="21">
      <c r="A20" s="9" t="s">
        <v>12</v>
      </c>
      <c r="B20" s="3">
        <v>37</v>
      </c>
      <c r="C20" s="3">
        <v>18</v>
      </c>
      <c r="D20" s="3">
        <v>3</v>
      </c>
      <c r="E20" s="3">
        <v>0</v>
      </c>
      <c r="F20" s="3">
        <v>40</v>
      </c>
      <c r="G20" s="3">
        <v>15</v>
      </c>
      <c r="H20" s="3">
        <v>3</v>
      </c>
      <c r="I20" s="3">
        <v>0</v>
      </c>
      <c r="J20" s="45">
        <f>(B20*C20+F20*G20)/36</f>
        <v>35.17</v>
      </c>
      <c r="K20" s="45">
        <f>(B20*D20+F20*H20)/36</f>
        <v>6.42</v>
      </c>
      <c r="L20" s="45">
        <f>(B20*E20+F20*I20)/36</f>
        <v>0</v>
      </c>
      <c r="M20" s="46">
        <f>SUM(J20:L20)</f>
        <v>41.59</v>
      </c>
    </row>
    <row r="21" spans="1:13" s="10" customFormat="1" ht="21">
      <c r="A21" s="9" t="s">
        <v>22</v>
      </c>
      <c r="B21" s="3">
        <v>37</v>
      </c>
      <c r="C21" s="3">
        <v>18</v>
      </c>
      <c r="D21" s="3">
        <v>0</v>
      </c>
      <c r="E21" s="3">
        <v>0</v>
      </c>
      <c r="F21" s="3">
        <v>35</v>
      </c>
      <c r="G21" s="3">
        <v>18</v>
      </c>
      <c r="H21" s="3">
        <v>0</v>
      </c>
      <c r="I21" s="3">
        <v>0</v>
      </c>
      <c r="J21" s="45">
        <f>(B21*C21+F21*G21)/36</f>
        <v>36</v>
      </c>
      <c r="K21" s="45">
        <f>(B21*D21+F21*H21)/36</f>
        <v>0</v>
      </c>
      <c r="L21" s="45">
        <f>(B21*E21+F21*I21)/36</f>
        <v>0</v>
      </c>
      <c r="M21" s="46">
        <f>SUM(J21:L21)</f>
        <v>36</v>
      </c>
    </row>
    <row r="22" spans="1:13" s="10" customFormat="1" ht="21">
      <c r="A22" s="9" t="s">
        <v>23</v>
      </c>
      <c r="B22" s="3">
        <v>28</v>
      </c>
      <c r="C22" s="3">
        <v>12</v>
      </c>
      <c r="D22" s="3">
        <v>0</v>
      </c>
      <c r="E22" s="3">
        <v>0</v>
      </c>
      <c r="F22" s="3">
        <v>36</v>
      </c>
      <c r="G22" s="3">
        <v>15</v>
      </c>
      <c r="H22" s="3">
        <v>0</v>
      </c>
      <c r="I22" s="3">
        <v>0</v>
      </c>
      <c r="J22" s="45">
        <f>(B22*C22+F22*G22)/36</f>
        <v>24.33</v>
      </c>
      <c r="K22" s="45">
        <f>(B22*D22+F22*H22)/36</f>
        <v>0</v>
      </c>
      <c r="L22" s="45">
        <f>(B22*E22+F22*I22)/36</f>
        <v>0</v>
      </c>
      <c r="M22" s="46">
        <f>SUM(J22:L22)</f>
        <v>24.33</v>
      </c>
    </row>
    <row r="23" spans="1:13" s="10" customFormat="1" ht="21">
      <c r="A23" s="9" t="s">
        <v>256</v>
      </c>
      <c r="B23" s="3">
        <v>0</v>
      </c>
      <c r="C23" s="3">
        <v>0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45">
        <f>(B23*C23+F23*G23)/18</f>
        <v>0</v>
      </c>
      <c r="K23" s="45">
        <f>(C23*D23+G23*H23)/18</f>
        <v>0</v>
      </c>
      <c r="L23" s="45">
        <f>(D23*E23+H23*I23)/18</f>
        <v>0</v>
      </c>
      <c r="M23" s="46">
        <f>SUM(J23:L23)</f>
        <v>0</v>
      </c>
    </row>
    <row r="24" spans="1:13" s="10" customFormat="1" ht="21">
      <c r="A24" s="11" t="s">
        <v>25</v>
      </c>
      <c r="B24" s="6">
        <f>SUM(B19:B23)</f>
        <v>143</v>
      </c>
      <c r="C24" s="6"/>
      <c r="D24" s="6"/>
      <c r="E24" s="6"/>
      <c r="F24" s="6">
        <f>SUM(F19:F23)</f>
        <v>153</v>
      </c>
      <c r="G24" s="6"/>
      <c r="H24" s="6"/>
      <c r="I24" s="6"/>
      <c r="J24" s="50">
        <f>SUM(J19:J23)</f>
        <v>120.56</v>
      </c>
      <c r="K24" s="50">
        <f>SUM(K19:K23)</f>
        <v>13.25</v>
      </c>
      <c r="L24" s="50">
        <f>SUM(L19:L23)</f>
        <v>11.39</v>
      </c>
      <c r="M24" s="48">
        <f>SUM(M19:M23)</f>
        <v>145.2</v>
      </c>
    </row>
    <row r="25" spans="1:15" s="10" customFormat="1" ht="23.25">
      <c r="A25" s="13" t="s">
        <v>33</v>
      </c>
      <c r="B25" s="7">
        <f>B24+B17+B11</f>
        <v>300</v>
      </c>
      <c r="C25" s="7"/>
      <c r="D25" s="7"/>
      <c r="E25" s="7"/>
      <c r="F25" s="7">
        <f>F24+F17+F11</f>
        <v>387</v>
      </c>
      <c r="G25" s="7"/>
      <c r="H25" s="7"/>
      <c r="I25" s="7"/>
      <c r="J25" s="60">
        <f>J24+J17+J11</f>
        <v>327.96</v>
      </c>
      <c r="K25" s="60">
        <f>K24+K17+K11</f>
        <v>32.33</v>
      </c>
      <c r="L25" s="60">
        <f>L24+L17+L11</f>
        <v>24.92</v>
      </c>
      <c r="M25" s="57">
        <f>M11+M17+M24</f>
        <v>385.21</v>
      </c>
      <c r="O25" s="75"/>
    </row>
    <row r="26" spans="1:13" ht="21">
      <c r="A26" s="98" t="s">
        <v>27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</row>
    <row r="27" spans="1:13" s="10" customFormat="1" ht="21">
      <c r="A27" s="9" t="s">
        <v>13</v>
      </c>
      <c r="B27" s="3">
        <v>0</v>
      </c>
      <c r="C27" s="3"/>
      <c r="D27" s="3"/>
      <c r="E27" s="3"/>
      <c r="F27" s="3">
        <v>0</v>
      </c>
      <c r="G27" s="3"/>
      <c r="H27" s="3"/>
      <c r="I27" s="3"/>
      <c r="J27" s="45"/>
      <c r="K27" s="45"/>
      <c r="L27" s="45"/>
      <c r="M27" s="46">
        <f>SUM(J27:L27)</f>
        <v>0</v>
      </c>
    </row>
    <row r="28" spans="1:13" s="10" customFormat="1" ht="21">
      <c r="A28" s="9" t="s">
        <v>12</v>
      </c>
      <c r="B28" s="3">
        <v>0</v>
      </c>
      <c r="C28" s="3"/>
      <c r="D28" s="3"/>
      <c r="E28" s="3"/>
      <c r="F28" s="3">
        <v>0</v>
      </c>
      <c r="G28" s="3"/>
      <c r="H28" s="3"/>
      <c r="I28" s="3"/>
      <c r="J28" s="45"/>
      <c r="K28" s="45"/>
      <c r="L28" s="45"/>
      <c r="M28" s="46">
        <f>SUM(J28:L28)</f>
        <v>0</v>
      </c>
    </row>
    <row r="29" spans="1:13" s="10" customFormat="1" ht="21">
      <c r="A29" s="9" t="s">
        <v>22</v>
      </c>
      <c r="B29" s="3">
        <v>16</v>
      </c>
      <c r="C29" s="3">
        <v>21</v>
      </c>
      <c r="D29" s="3">
        <v>0</v>
      </c>
      <c r="E29" s="3">
        <v>0</v>
      </c>
      <c r="F29" s="3">
        <v>0</v>
      </c>
      <c r="G29" s="3"/>
      <c r="H29" s="3"/>
      <c r="I29" s="3"/>
      <c r="J29" s="45">
        <f>(B29*C29+F29*G29)/18</f>
        <v>18.67</v>
      </c>
      <c r="K29" s="45">
        <f>(B29*D29+F29*H29)/18</f>
        <v>0</v>
      </c>
      <c r="L29" s="45">
        <f>(B29*E29+F29*I29)/18</f>
        <v>0</v>
      </c>
      <c r="M29" s="46">
        <f>SUM(J29:L29)</f>
        <v>18.67</v>
      </c>
    </row>
    <row r="30" spans="1:13" s="10" customFormat="1" ht="21">
      <c r="A30" s="9" t="s">
        <v>23</v>
      </c>
      <c r="B30" s="3">
        <v>0</v>
      </c>
      <c r="C30" s="3"/>
      <c r="D30" s="3"/>
      <c r="E30" s="3"/>
      <c r="F30" s="3">
        <v>15</v>
      </c>
      <c r="G30" s="3">
        <v>18</v>
      </c>
      <c r="H30" s="3">
        <v>0</v>
      </c>
      <c r="I30" s="3">
        <v>0</v>
      </c>
      <c r="J30" s="45">
        <f>(B30*C30+F30*G30)/18</f>
        <v>15</v>
      </c>
      <c r="K30" s="45">
        <f>(B30*D30+F30*H30)/18</f>
        <v>0</v>
      </c>
      <c r="L30" s="45">
        <f>(B30*E30+F30*I30)/18</f>
        <v>0</v>
      </c>
      <c r="M30" s="46">
        <f>SUM(J30:L30)</f>
        <v>15</v>
      </c>
    </row>
    <row r="31" spans="1:13" s="10" customFormat="1" ht="21">
      <c r="A31" s="11" t="s">
        <v>24</v>
      </c>
      <c r="B31" s="6">
        <f>SUM(B27:B30)</f>
        <v>16</v>
      </c>
      <c r="C31" s="6"/>
      <c r="D31" s="6"/>
      <c r="E31" s="6"/>
      <c r="F31" s="6">
        <f>SUM(F27:F30)</f>
        <v>15</v>
      </c>
      <c r="G31" s="6"/>
      <c r="H31" s="6"/>
      <c r="I31" s="6"/>
      <c r="J31" s="50">
        <f>SUM(J27:J30)</f>
        <v>33.67</v>
      </c>
      <c r="K31" s="50">
        <f>SUM(K27:K30)</f>
        <v>0</v>
      </c>
      <c r="L31" s="50">
        <f>SUM(L27:L30)</f>
        <v>0</v>
      </c>
      <c r="M31" s="48">
        <f>SUM(M27:M30)</f>
        <v>33.67</v>
      </c>
    </row>
    <row r="32" spans="1:13" ht="21">
      <c r="A32" s="98" t="s">
        <v>28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3" s="10" customFormat="1" ht="21">
      <c r="A33" s="9" t="s">
        <v>13</v>
      </c>
      <c r="B33" s="3">
        <v>16</v>
      </c>
      <c r="C33" s="3">
        <v>9</v>
      </c>
      <c r="D33" s="3">
        <v>3</v>
      </c>
      <c r="E33" s="3">
        <v>7</v>
      </c>
      <c r="F33" s="3">
        <v>0</v>
      </c>
      <c r="G33" s="3"/>
      <c r="H33" s="3"/>
      <c r="I33" s="3"/>
      <c r="J33" s="45">
        <f>(B33*C33+F33*G33)/18</f>
        <v>8</v>
      </c>
      <c r="K33" s="45">
        <f>(B33*D33+F33*H33)/18</f>
        <v>2.67</v>
      </c>
      <c r="L33" s="45">
        <f>(B33*E33+F33*I33)/18</f>
        <v>6.22</v>
      </c>
      <c r="M33" s="46">
        <f>SUM(J33:L33)</f>
        <v>16.89</v>
      </c>
    </row>
    <row r="34" spans="1:13" s="10" customFormat="1" ht="21">
      <c r="A34" s="9" t="s">
        <v>12</v>
      </c>
      <c r="B34" s="3">
        <v>0</v>
      </c>
      <c r="C34" s="3"/>
      <c r="D34" s="3"/>
      <c r="E34" s="3"/>
      <c r="F34" s="3">
        <v>13</v>
      </c>
      <c r="G34" s="3">
        <v>15</v>
      </c>
      <c r="H34" s="3">
        <v>3</v>
      </c>
      <c r="I34" s="3">
        <v>0</v>
      </c>
      <c r="J34" s="45">
        <f>(B34*C34+F34*G34)/18</f>
        <v>10.83</v>
      </c>
      <c r="K34" s="45">
        <f>(B34*D34+F34*H34)/18</f>
        <v>2.17</v>
      </c>
      <c r="L34" s="45">
        <f>(B34*E34+F34*I34)/18</f>
        <v>0</v>
      </c>
      <c r="M34" s="46">
        <f>SUM(J34:L34)</f>
        <v>13</v>
      </c>
    </row>
    <row r="35" spans="1:13" s="10" customFormat="1" ht="21">
      <c r="A35" s="9" t="s">
        <v>22</v>
      </c>
      <c r="B35" s="3">
        <v>0</v>
      </c>
      <c r="C35" s="3"/>
      <c r="D35" s="3"/>
      <c r="E35" s="3"/>
      <c r="F35" s="3">
        <v>0</v>
      </c>
      <c r="G35" s="3"/>
      <c r="H35" s="3"/>
      <c r="I35" s="3"/>
      <c r="J35" s="45"/>
      <c r="K35" s="45"/>
      <c r="L35" s="45"/>
      <c r="M35" s="46">
        <f>SUM(J35:L35)</f>
        <v>0</v>
      </c>
    </row>
    <row r="36" spans="1:13" s="10" customFormat="1" ht="21">
      <c r="A36" s="9" t="s">
        <v>23</v>
      </c>
      <c r="B36" s="3">
        <v>0</v>
      </c>
      <c r="C36" s="3"/>
      <c r="D36" s="3"/>
      <c r="E36" s="3"/>
      <c r="F36" s="3">
        <v>0</v>
      </c>
      <c r="G36" s="3"/>
      <c r="H36" s="3"/>
      <c r="I36" s="3"/>
      <c r="J36" s="45"/>
      <c r="K36" s="45"/>
      <c r="L36" s="45"/>
      <c r="M36" s="46">
        <f>SUM(J36:L36)</f>
        <v>0</v>
      </c>
    </row>
    <row r="37" spans="1:13" s="10" customFormat="1" ht="21">
      <c r="A37" s="11" t="s">
        <v>25</v>
      </c>
      <c r="B37" s="6">
        <f>SUM(B33:B36)</f>
        <v>16</v>
      </c>
      <c r="C37" s="6"/>
      <c r="D37" s="6"/>
      <c r="E37" s="6"/>
      <c r="F37" s="6">
        <f>SUM(F33:F36)</f>
        <v>13</v>
      </c>
      <c r="G37" s="6"/>
      <c r="H37" s="6"/>
      <c r="I37" s="6"/>
      <c r="J37" s="50">
        <f>SUM(J33:J36)</f>
        <v>18.83</v>
      </c>
      <c r="K37" s="50">
        <f>SUM(K33:K36)</f>
        <v>4.84</v>
      </c>
      <c r="L37" s="50">
        <f>SUM(L33:L36)</f>
        <v>6.22</v>
      </c>
      <c r="M37" s="48">
        <f>SUM(M33:M36)</f>
        <v>29.89</v>
      </c>
    </row>
    <row r="38" spans="1:15" s="10" customFormat="1" ht="24" thickBot="1">
      <c r="A38" s="14" t="s">
        <v>39</v>
      </c>
      <c r="B38" s="8">
        <f>B37+B31</f>
        <v>32</v>
      </c>
      <c r="C38" s="8"/>
      <c r="D38" s="8"/>
      <c r="E38" s="8"/>
      <c r="F38" s="8">
        <f>F37+F31</f>
        <v>28</v>
      </c>
      <c r="G38" s="8"/>
      <c r="H38" s="8"/>
      <c r="I38" s="8"/>
      <c r="J38" s="70">
        <f>J37+J31</f>
        <v>52.5</v>
      </c>
      <c r="K38" s="70">
        <f>K37+K31</f>
        <v>4.84</v>
      </c>
      <c r="L38" s="70">
        <f>L37+L31</f>
        <v>6.22</v>
      </c>
      <c r="M38" s="62">
        <f>M37+M31</f>
        <v>63.56</v>
      </c>
      <c r="O38" s="75"/>
    </row>
    <row r="39" spans="1:13" ht="24" thickBot="1">
      <c r="A39" s="15" t="s">
        <v>40</v>
      </c>
      <c r="B39" s="16">
        <f>B38+B25</f>
        <v>332</v>
      </c>
      <c r="C39" s="16"/>
      <c r="D39" s="16"/>
      <c r="E39" s="16"/>
      <c r="F39" s="16">
        <f>F38+F25</f>
        <v>415</v>
      </c>
      <c r="G39" s="16"/>
      <c r="H39" s="16"/>
      <c r="I39" s="16"/>
      <c r="J39" s="65">
        <f>J38+J25</f>
        <v>380.46</v>
      </c>
      <c r="K39" s="65">
        <f>K38+K25</f>
        <v>37.17</v>
      </c>
      <c r="L39" s="65">
        <f>L38+L25</f>
        <v>31.14</v>
      </c>
      <c r="M39" s="64">
        <f>M38+M25</f>
        <v>448.77</v>
      </c>
    </row>
    <row r="40" spans="10:13" ht="21">
      <c r="J40" s="55"/>
      <c r="K40" s="55"/>
      <c r="L40" s="55"/>
      <c r="M40" s="55"/>
    </row>
    <row r="41" spans="5:13" ht="21">
      <c r="E41" s="82"/>
      <c r="J41" s="55"/>
      <c r="K41" s="55"/>
      <c r="L41" s="55"/>
      <c r="M41" s="55"/>
    </row>
    <row r="42" spans="10:13" ht="21">
      <c r="J42" s="55"/>
      <c r="K42" s="55"/>
      <c r="L42" s="55"/>
      <c r="M42" s="55"/>
    </row>
    <row r="43" spans="10:13" ht="21">
      <c r="J43" s="55"/>
      <c r="K43" s="55"/>
      <c r="L43" s="55"/>
      <c r="M43" s="55"/>
    </row>
    <row r="44" spans="10:13" ht="21">
      <c r="J44" s="55"/>
      <c r="K44" s="55"/>
      <c r="L44" s="55"/>
      <c r="M44" s="55"/>
    </row>
    <row r="45" spans="10:13" ht="21">
      <c r="J45" s="55"/>
      <c r="K45" s="55"/>
      <c r="L45" s="55"/>
      <c r="M45" s="55"/>
    </row>
    <row r="46" spans="10:13" ht="21">
      <c r="J46" s="55"/>
      <c r="K46" s="55"/>
      <c r="L46" s="55"/>
      <c r="M46" s="55"/>
    </row>
    <row r="47" spans="10:13" ht="21">
      <c r="J47" s="55"/>
      <c r="K47" s="55"/>
      <c r="L47" s="55"/>
      <c r="M47" s="55"/>
    </row>
    <row r="48" spans="10:13" ht="21">
      <c r="J48" s="55"/>
      <c r="K48" s="55"/>
      <c r="L48" s="55"/>
      <c r="M48" s="55"/>
    </row>
    <row r="49" spans="10:13" ht="21">
      <c r="J49" s="55"/>
      <c r="K49" s="55"/>
      <c r="L49" s="55"/>
      <c r="M49" s="55"/>
    </row>
    <row r="50" spans="10:13" ht="21">
      <c r="J50" s="55"/>
      <c r="K50" s="55"/>
      <c r="L50" s="55"/>
      <c r="M50" s="55"/>
    </row>
    <row r="51" spans="10:13" ht="21">
      <c r="J51" s="55"/>
      <c r="K51" s="55"/>
      <c r="L51" s="55"/>
      <c r="M51" s="55"/>
    </row>
    <row r="52" spans="10:13" ht="21">
      <c r="J52" s="55"/>
      <c r="K52" s="55"/>
      <c r="L52" s="55"/>
      <c r="M52" s="55"/>
    </row>
    <row r="53" spans="10:13" ht="21">
      <c r="J53" s="55"/>
      <c r="K53" s="55"/>
      <c r="L53" s="55"/>
      <c r="M53" s="55"/>
    </row>
    <row r="54" spans="10:13" ht="21">
      <c r="J54" s="55"/>
      <c r="K54" s="55"/>
      <c r="L54" s="55"/>
      <c r="M54" s="55"/>
    </row>
    <row r="55" spans="10:13" ht="21">
      <c r="J55" s="55"/>
      <c r="K55" s="55"/>
      <c r="L55" s="55"/>
      <c r="M55" s="55"/>
    </row>
    <row r="56" spans="10:13" ht="21">
      <c r="J56" s="55"/>
      <c r="K56" s="55"/>
      <c r="L56" s="55"/>
      <c r="M56" s="55"/>
    </row>
    <row r="57" spans="10:13" ht="21">
      <c r="J57" s="55"/>
      <c r="K57" s="55"/>
      <c r="L57" s="55"/>
      <c r="M57" s="55"/>
    </row>
    <row r="58" spans="10:13" ht="21">
      <c r="J58" s="55"/>
      <c r="K58" s="55"/>
      <c r="L58" s="55"/>
      <c r="M58" s="55"/>
    </row>
    <row r="59" spans="10:13" ht="21">
      <c r="J59" s="55"/>
      <c r="K59" s="55"/>
      <c r="L59" s="55"/>
      <c r="M59" s="55"/>
    </row>
    <row r="60" spans="10:13" ht="21">
      <c r="J60" s="55"/>
      <c r="K60" s="55"/>
      <c r="L60" s="55"/>
      <c r="M60" s="55"/>
    </row>
    <row r="61" spans="10:13" ht="21">
      <c r="J61" s="55"/>
      <c r="K61" s="55"/>
      <c r="L61" s="55"/>
      <c r="M61" s="55"/>
    </row>
    <row r="62" spans="10:13" ht="21">
      <c r="J62" s="55"/>
      <c r="K62" s="55"/>
      <c r="L62" s="55"/>
      <c r="M62" s="55"/>
    </row>
    <row r="63" spans="10:13" ht="21">
      <c r="J63" s="55"/>
      <c r="K63" s="55"/>
      <c r="L63" s="55"/>
      <c r="M63" s="55"/>
    </row>
    <row r="64" spans="10:13" ht="21">
      <c r="J64" s="55"/>
      <c r="K64" s="55"/>
      <c r="L64" s="55"/>
      <c r="M64" s="55"/>
    </row>
    <row r="65" spans="10:13" ht="21">
      <c r="J65" s="55"/>
      <c r="K65" s="55"/>
      <c r="L65" s="55"/>
      <c r="M65" s="55"/>
    </row>
    <row r="66" spans="10:13" ht="21">
      <c r="J66" s="55"/>
      <c r="K66" s="55"/>
      <c r="L66" s="55"/>
      <c r="M66" s="55"/>
    </row>
    <row r="67" spans="10:13" ht="21">
      <c r="J67" s="55"/>
      <c r="K67" s="55"/>
      <c r="L67" s="55"/>
      <c r="M67" s="55"/>
    </row>
    <row r="68" spans="10:13" ht="21">
      <c r="J68" s="55"/>
      <c r="K68" s="55"/>
      <c r="L68" s="55"/>
      <c r="M68" s="55"/>
    </row>
    <row r="69" spans="10:13" ht="21">
      <c r="J69" s="55"/>
      <c r="K69" s="55"/>
      <c r="L69" s="55"/>
      <c r="M69" s="55"/>
    </row>
    <row r="70" spans="10:13" ht="21">
      <c r="J70" s="55"/>
      <c r="K70" s="55"/>
      <c r="L70" s="55"/>
      <c r="M70" s="55"/>
    </row>
    <row r="71" spans="10:13" ht="21">
      <c r="J71" s="55"/>
      <c r="K71" s="55"/>
      <c r="L71" s="55"/>
      <c r="M71" s="55"/>
    </row>
    <row r="72" spans="10:13" ht="21">
      <c r="J72" s="55"/>
      <c r="K72" s="55"/>
      <c r="L72" s="55"/>
      <c r="M72" s="55"/>
    </row>
    <row r="73" spans="10:13" ht="21">
      <c r="J73" s="55"/>
      <c r="K73" s="55"/>
      <c r="L73" s="55"/>
      <c r="M73" s="55"/>
    </row>
    <row r="74" spans="10:13" ht="21">
      <c r="J74" s="55"/>
      <c r="K74" s="55"/>
      <c r="L74" s="55"/>
      <c r="M74" s="55"/>
    </row>
    <row r="75" spans="10:13" ht="21">
      <c r="J75" s="55"/>
      <c r="K75" s="55"/>
      <c r="L75" s="55"/>
      <c r="M75" s="55"/>
    </row>
    <row r="76" spans="10:13" ht="21">
      <c r="J76" s="55"/>
      <c r="K76" s="55"/>
      <c r="L76" s="55"/>
      <c r="M76" s="55"/>
    </row>
    <row r="77" spans="10:13" ht="21">
      <c r="J77" s="55"/>
      <c r="K77" s="55"/>
      <c r="L77" s="55"/>
      <c r="M77" s="55"/>
    </row>
    <row r="78" spans="10:13" ht="21">
      <c r="J78" s="55"/>
      <c r="K78" s="55"/>
      <c r="L78" s="55"/>
      <c r="M78" s="55"/>
    </row>
    <row r="79" spans="10:13" ht="21">
      <c r="J79" s="55"/>
      <c r="K79" s="55"/>
      <c r="L79" s="55"/>
      <c r="M79" s="55"/>
    </row>
    <row r="80" spans="10:13" ht="21">
      <c r="J80" s="55"/>
      <c r="K80" s="55"/>
      <c r="L80" s="55"/>
      <c r="M80" s="55"/>
    </row>
    <row r="81" spans="10:13" ht="21">
      <c r="J81" s="55"/>
      <c r="K81" s="55"/>
      <c r="L81" s="55"/>
      <c r="M81" s="55"/>
    </row>
    <row r="82" spans="10:13" ht="21">
      <c r="J82" s="55"/>
      <c r="K82" s="55"/>
      <c r="L82" s="55"/>
      <c r="M82" s="55"/>
    </row>
    <row r="83" spans="10:13" ht="21">
      <c r="J83" s="55"/>
      <c r="K83" s="55"/>
      <c r="L83" s="55"/>
      <c r="M83" s="55"/>
    </row>
    <row r="84" spans="10:13" ht="21">
      <c r="J84" s="55"/>
      <c r="K84" s="55"/>
      <c r="L84" s="55"/>
      <c r="M84" s="55"/>
    </row>
    <row r="85" spans="10:13" ht="21">
      <c r="J85" s="55"/>
      <c r="K85" s="55"/>
      <c r="L85" s="55"/>
      <c r="M85" s="55"/>
    </row>
    <row r="86" spans="10:13" ht="21">
      <c r="J86" s="55"/>
      <c r="K86" s="55"/>
      <c r="L86" s="55"/>
      <c r="M86" s="55"/>
    </row>
    <row r="87" spans="10:13" ht="21">
      <c r="J87" s="55"/>
      <c r="K87" s="55"/>
      <c r="L87" s="55"/>
      <c r="M87" s="55"/>
    </row>
    <row r="88" spans="10:13" ht="21">
      <c r="J88" s="55"/>
      <c r="K88" s="55"/>
      <c r="L88" s="55"/>
      <c r="M88" s="55"/>
    </row>
    <row r="89" spans="10:13" ht="21">
      <c r="J89" s="55"/>
      <c r="K89" s="55"/>
      <c r="L89" s="55"/>
      <c r="M89" s="55"/>
    </row>
    <row r="90" spans="10:13" ht="21">
      <c r="J90" s="55"/>
      <c r="K90" s="55"/>
      <c r="L90" s="55"/>
      <c r="M90" s="55"/>
    </row>
    <row r="91" spans="10:13" ht="21">
      <c r="J91" s="55"/>
      <c r="K91" s="55"/>
      <c r="L91" s="55"/>
      <c r="M91" s="55"/>
    </row>
    <row r="92" spans="10:13" ht="21">
      <c r="J92" s="55"/>
      <c r="K92" s="55"/>
      <c r="L92" s="55"/>
      <c r="M92" s="55"/>
    </row>
    <row r="93" spans="10:13" ht="21">
      <c r="J93" s="55"/>
      <c r="K93" s="55"/>
      <c r="L93" s="55"/>
      <c r="M93" s="55"/>
    </row>
    <row r="94" spans="10:13" ht="21">
      <c r="J94" s="55"/>
      <c r="K94" s="55"/>
      <c r="L94" s="55"/>
      <c r="M94" s="55"/>
    </row>
    <row r="95" spans="10:13" ht="21">
      <c r="J95" s="55"/>
      <c r="K95" s="55"/>
      <c r="L95" s="55"/>
      <c r="M95" s="55"/>
    </row>
    <row r="96" spans="10:13" ht="21">
      <c r="J96" s="55"/>
      <c r="K96" s="55"/>
      <c r="L96" s="55"/>
      <c r="M96" s="55"/>
    </row>
    <row r="97" spans="10:13" ht="21">
      <c r="J97" s="55"/>
      <c r="K97" s="55"/>
      <c r="L97" s="55"/>
      <c r="M97" s="55"/>
    </row>
    <row r="98" spans="10:13" ht="21">
      <c r="J98" s="55"/>
      <c r="K98" s="55"/>
      <c r="L98" s="55"/>
      <c r="M98" s="55"/>
    </row>
    <row r="99" spans="10:13" ht="21">
      <c r="J99" s="55"/>
      <c r="K99" s="55"/>
      <c r="L99" s="55"/>
      <c r="M99" s="55"/>
    </row>
    <row r="100" spans="10:13" ht="21">
      <c r="J100" s="55"/>
      <c r="K100" s="55"/>
      <c r="L100" s="55"/>
      <c r="M100" s="55"/>
    </row>
    <row r="101" spans="10:13" ht="21">
      <c r="J101" s="55"/>
      <c r="K101" s="55"/>
      <c r="L101" s="55"/>
      <c r="M101" s="55"/>
    </row>
    <row r="102" spans="10:13" ht="21">
      <c r="J102" s="55"/>
      <c r="K102" s="55"/>
      <c r="L102" s="55"/>
      <c r="M102" s="55"/>
    </row>
    <row r="103" spans="10:13" ht="21">
      <c r="J103" s="55"/>
      <c r="K103" s="55"/>
      <c r="L103" s="55"/>
      <c r="M103" s="55"/>
    </row>
    <row r="104" spans="10:13" ht="21">
      <c r="J104" s="55"/>
      <c r="K104" s="55"/>
      <c r="L104" s="55"/>
      <c r="M104" s="55"/>
    </row>
    <row r="105" spans="10:13" ht="21">
      <c r="J105" s="55"/>
      <c r="K105" s="55"/>
      <c r="L105" s="55"/>
      <c r="M105" s="55"/>
    </row>
    <row r="106" spans="10:13" ht="21">
      <c r="J106" s="55"/>
      <c r="K106" s="55"/>
      <c r="L106" s="55"/>
      <c r="M106" s="55"/>
    </row>
    <row r="107" spans="10:13" ht="21">
      <c r="J107" s="55"/>
      <c r="K107" s="55"/>
      <c r="L107" s="55"/>
      <c r="M107" s="55"/>
    </row>
    <row r="108" spans="10:13" ht="21">
      <c r="J108" s="55"/>
      <c r="K108" s="55"/>
      <c r="L108" s="55"/>
      <c r="M108" s="55"/>
    </row>
    <row r="109" spans="10:13" ht="21">
      <c r="J109" s="55"/>
      <c r="K109" s="55"/>
      <c r="L109" s="55"/>
      <c r="M109" s="55"/>
    </row>
    <row r="110" spans="10:13" ht="21">
      <c r="J110" s="55"/>
      <c r="K110" s="55"/>
      <c r="L110" s="55"/>
      <c r="M110" s="55"/>
    </row>
    <row r="111" spans="10:13" ht="21">
      <c r="J111" s="55"/>
      <c r="K111" s="55"/>
      <c r="L111" s="55"/>
      <c r="M111" s="55"/>
    </row>
    <row r="112" spans="10:13" ht="21">
      <c r="J112" s="55"/>
      <c r="K112" s="55"/>
      <c r="L112" s="55"/>
      <c r="M112" s="55"/>
    </row>
    <row r="113" spans="10:13" ht="21">
      <c r="J113" s="55"/>
      <c r="K113" s="55"/>
      <c r="L113" s="55"/>
      <c r="M113" s="55"/>
    </row>
    <row r="114" spans="10:13" ht="21">
      <c r="J114" s="55"/>
      <c r="K114" s="55"/>
      <c r="L114" s="55"/>
      <c r="M114" s="55"/>
    </row>
    <row r="115" spans="10:13" ht="21">
      <c r="J115" s="55"/>
      <c r="K115" s="55"/>
      <c r="L115" s="55"/>
      <c r="M115" s="55"/>
    </row>
    <row r="116" spans="10:13" ht="21">
      <c r="J116" s="55"/>
      <c r="K116" s="55"/>
      <c r="L116" s="55"/>
      <c r="M116" s="55"/>
    </row>
    <row r="117" spans="10:13" ht="21">
      <c r="J117" s="55"/>
      <c r="K117" s="55"/>
      <c r="L117" s="55"/>
      <c r="M117" s="55"/>
    </row>
    <row r="118" spans="10:13" ht="21">
      <c r="J118" s="55"/>
      <c r="K118" s="55"/>
      <c r="L118" s="55"/>
      <c r="M118" s="55"/>
    </row>
    <row r="119" spans="10:13" ht="21">
      <c r="J119" s="55"/>
      <c r="K119" s="55"/>
      <c r="L119" s="55"/>
      <c r="M119" s="55"/>
    </row>
    <row r="120" spans="10:13" ht="21">
      <c r="J120" s="55"/>
      <c r="K120" s="55"/>
      <c r="L120" s="55"/>
      <c r="M120" s="55"/>
    </row>
    <row r="121" spans="10:13" ht="21">
      <c r="J121" s="55"/>
      <c r="K121" s="55"/>
      <c r="L121" s="55"/>
      <c r="M121" s="55"/>
    </row>
    <row r="122" spans="10:13" ht="21">
      <c r="J122" s="55"/>
      <c r="K122" s="55"/>
      <c r="L122" s="55"/>
      <c r="M122" s="55"/>
    </row>
    <row r="123" spans="10:13" ht="21">
      <c r="J123" s="55"/>
      <c r="K123" s="55"/>
      <c r="L123" s="55"/>
      <c r="M123" s="55"/>
    </row>
    <row r="124" spans="10:13" ht="21">
      <c r="J124" s="55"/>
      <c r="K124" s="55"/>
      <c r="L124" s="55"/>
      <c r="M124" s="55"/>
    </row>
    <row r="125" spans="10:13" ht="21">
      <c r="J125" s="55"/>
      <c r="K125" s="55"/>
      <c r="L125" s="55"/>
      <c r="M125" s="55"/>
    </row>
    <row r="126" spans="10:13" ht="21">
      <c r="J126" s="55"/>
      <c r="K126" s="55"/>
      <c r="L126" s="55"/>
      <c r="M126" s="55"/>
    </row>
    <row r="127" spans="10:13" ht="21">
      <c r="J127" s="55"/>
      <c r="K127" s="55"/>
      <c r="L127" s="55"/>
      <c r="M127" s="55"/>
    </row>
    <row r="128" spans="10:13" ht="21">
      <c r="J128" s="55"/>
      <c r="K128" s="55"/>
      <c r="L128" s="55"/>
      <c r="M128" s="55"/>
    </row>
    <row r="129" spans="10:13" ht="21">
      <c r="J129" s="55"/>
      <c r="K129" s="55"/>
      <c r="L129" s="55"/>
      <c r="M129" s="55"/>
    </row>
    <row r="130" spans="10:13" ht="21">
      <c r="J130" s="55"/>
      <c r="K130" s="55"/>
      <c r="L130" s="55"/>
      <c r="M130" s="55"/>
    </row>
    <row r="131" spans="10:13" ht="21">
      <c r="J131" s="55"/>
      <c r="K131" s="55"/>
      <c r="L131" s="55"/>
      <c r="M131" s="55"/>
    </row>
    <row r="132" spans="10:13" ht="21">
      <c r="J132" s="55"/>
      <c r="K132" s="55"/>
      <c r="L132" s="55"/>
      <c r="M132" s="55"/>
    </row>
    <row r="133" spans="10:13" ht="21">
      <c r="J133" s="55"/>
      <c r="K133" s="55"/>
      <c r="L133" s="55"/>
      <c r="M133" s="55"/>
    </row>
    <row r="134" spans="10:13" ht="21">
      <c r="J134" s="55"/>
      <c r="K134" s="55"/>
      <c r="L134" s="55"/>
      <c r="M134" s="55"/>
    </row>
    <row r="135" spans="10:13" ht="21">
      <c r="J135" s="55"/>
      <c r="K135" s="55"/>
      <c r="L135" s="55"/>
      <c r="M135" s="55"/>
    </row>
    <row r="136" spans="10:13" ht="21">
      <c r="J136" s="55"/>
      <c r="K136" s="55"/>
      <c r="L136" s="55"/>
      <c r="M136" s="55"/>
    </row>
    <row r="137" spans="10:13" ht="21">
      <c r="J137" s="55"/>
      <c r="K137" s="55"/>
      <c r="L137" s="55"/>
      <c r="M137" s="55"/>
    </row>
    <row r="138" spans="10:13" ht="21">
      <c r="J138" s="55"/>
      <c r="K138" s="55"/>
      <c r="L138" s="55"/>
      <c r="M138" s="55"/>
    </row>
    <row r="139" spans="10:13" ht="21">
      <c r="J139" s="55"/>
      <c r="K139" s="55"/>
      <c r="L139" s="55"/>
      <c r="M139" s="55"/>
    </row>
    <row r="140" spans="10:13" ht="21">
      <c r="J140" s="55"/>
      <c r="K140" s="55"/>
      <c r="L140" s="55"/>
      <c r="M140" s="55"/>
    </row>
    <row r="141" spans="10:13" ht="21">
      <c r="J141" s="55"/>
      <c r="K141" s="55"/>
      <c r="L141" s="55"/>
      <c r="M141" s="55"/>
    </row>
    <row r="142" spans="10:13" ht="21">
      <c r="J142" s="55"/>
      <c r="K142" s="55"/>
      <c r="L142" s="55"/>
      <c r="M142" s="55"/>
    </row>
    <row r="143" spans="10:13" ht="21">
      <c r="J143" s="55"/>
      <c r="K143" s="55"/>
      <c r="L143" s="55"/>
      <c r="M143" s="55"/>
    </row>
    <row r="144" spans="10:13" ht="21">
      <c r="J144" s="55"/>
      <c r="K144" s="55"/>
      <c r="L144" s="55"/>
      <c r="M144" s="55"/>
    </row>
    <row r="145" spans="10:13" ht="21">
      <c r="J145" s="55"/>
      <c r="K145" s="55"/>
      <c r="L145" s="55"/>
      <c r="M145" s="55"/>
    </row>
    <row r="146" spans="10:13" ht="21">
      <c r="J146" s="55"/>
      <c r="K146" s="55"/>
      <c r="L146" s="55"/>
      <c r="M146" s="55"/>
    </row>
    <row r="147" spans="10:13" ht="21">
      <c r="J147" s="55"/>
      <c r="K147" s="55"/>
      <c r="L147" s="55"/>
      <c r="M147" s="55"/>
    </row>
    <row r="148" spans="10:13" ht="21">
      <c r="J148" s="55"/>
      <c r="K148" s="55"/>
      <c r="L148" s="55"/>
      <c r="M148" s="55"/>
    </row>
    <row r="149" spans="10:13" ht="21">
      <c r="J149" s="55"/>
      <c r="K149" s="55"/>
      <c r="L149" s="55"/>
      <c r="M149" s="55"/>
    </row>
    <row r="150" spans="10:13" ht="21">
      <c r="J150" s="55"/>
      <c r="K150" s="55"/>
      <c r="L150" s="55"/>
      <c r="M150" s="55"/>
    </row>
    <row r="151" spans="10:13" ht="21">
      <c r="J151" s="55"/>
      <c r="K151" s="55"/>
      <c r="L151" s="55"/>
      <c r="M151" s="55"/>
    </row>
    <row r="152" spans="10:13" ht="21">
      <c r="J152" s="55"/>
      <c r="K152" s="55"/>
      <c r="L152" s="55"/>
      <c r="M152" s="55"/>
    </row>
    <row r="153" spans="10:13" ht="21">
      <c r="J153" s="55"/>
      <c r="K153" s="55"/>
      <c r="L153" s="55"/>
      <c r="M153" s="55"/>
    </row>
    <row r="154" spans="10:13" ht="21">
      <c r="J154" s="55"/>
      <c r="K154" s="55"/>
      <c r="L154" s="55"/>
      <c r="M154" s="55"/>
    </row>
    <row r="155" spans="10:13" ht="21">
      <c r="J155" s="55"/>
      <c r="K155" s="55"/>
      <c r="L155" s="55"/>
      <c r="M155" s="55"/>
    </row>
    <row r="156" spans="10:13" ht="21">
      <c r="J156" s="55"/>
      <c r="K156" s="55"/>
      <c r="L156" s="55"/>
      <c r="M156" s="55"/>
    </row>
    <row r="157" spans="10:13" ht="21">
      <c r="J157" s="55"/>
      <c r="K157" s="55"/>
      <c r="L157" s="55"/>
      <c r="M157" s="55"/>
    </row>
    <row r="158" spans="10:13" ht="21">
      <c r="J158" s="55"/>
      <c r="K158" s="55"/>
      <c r="L158" s="55"/>
      <c r="M158" s="55"/>
    </row>
    <row r="159" spans="10:13" ht="21">
      <c r="J159" s="55"/>
      <c r="K159" s="55"/>
      <c r="L159" s="55"/>
      <c r="M159" s="55"/>
    </row>
    <row r="160" spans="10:13" ht="21">
      <c r="J160" s="55"/>
      <c r="K160" s="55"/>
      <c r="L160" s="55"/>
      <c r="M160" s="55"/>
    </row>
    <row r="161" spans="10:13" ht="21">
      <c r="J161" s="55"/>
      <c r="K161" s="55"/>
      <c r="L161" s="55"/>
      <c r="M161" s="55"/>
    </row>
    <row r="162" spans="10:13" ht="21">
      <c r="J162" s="55"/>
      <c r="K162" s="55"/>
      <c r="L162" s="55"/>
      <c r="M162" s="55"/>
    </row>
    <row r="163" spans="10:13" ht="21">
      <c r="J163" s="55"/>
      <c r="K163" s="55"/>
      <c r="L163" s="55"/>
      <c r="M163" s="55"/>
    </row>
    <row r="164" spans="10:13" ht="21">
      <c r="J164" s="55"/>
      <c r="K164" s="55"/>
      <c r="L164" s="55"/>
      <c r="M164" s="55"/>
    </row>
    <row r="165" spans="10:13" ht="21">
      <c r="J165" s="55"/>
      <c r="K165" s="55"/>
      <c r="L165" s="55"/>
      <c r="M165" s="55"/>
    </row>
    <row r="166" spans="10:13" ht="21">
      <c r="J166" s="55"/>
      <c r="K166" s="55"/>
      <c r="L166" s="55"/>
      <c r="M166" s="55"/>
    </row>
    <row r="167" spans="10:13" ht="21">
      <c r="J167" s="55"/>
      <c r="K167" s="55"/>
      <c r="L167" s="55"/>
      <c r="M167" s="55"/>
    </row>
    <row r="168" spans="10:13" ht="21">
      <c r="J168" s="55"/>
      <c r="K168" s="55"/>
      <c r="L168" s="55"/>
      <c r="M168" s="55"/>
    </row>
    <row r="169" spans="10:13" ht="21">
      <c r="J169" s="55"/>
      <c r="K169" s="55"/>
      <c r="L169" s="55"/>
      <c r="M169" s="55"/>
    </row>
    <row r="170" spans="10:13" ht="21">
      <c r="J170" s="55"/>
      <c r="K170" s="55"/>
      <c r="L170" s="55"/>
      <c r="M170" s="55"/>
    </row>
    <row r="171" spans="10:13" ht="21">
      <c r="J171" s="55"/>
      <c r="K171" s="55"/>
      <c r="L171" s="55"/>
      <c r="M171" s="55"/>
    </row>
    <row r="172" spans="10:13" ht="21">
      <c r="J172" s="55"/>
      <c r="K172" s="55"/>
      <c r="L172" s="55"/>
      <c r="M172" s="55"/>
    </row>
    <row r="173" spans="10:13" ht="21">
      <c r="J173" s="55"/>
      <c r="K173" s="55"/>
      <c r="L173" s="55"/>
      <c r="M173" s="55"/>
    </row>
    <row r="174" spans="10:13" ht="21">
      <c r="J174" s="55"/>
      <c r="K174" s="55"/>
      <c r="L174" s="55"/>
      <c r="M174" s="55"/>
    </row>
    <row r="175" spans="10:13" ht="21">
      <c r="J175" s="55"/>
      <c r="K175" s="55"/>
      <c r="L175" s="55"/>
      <c r="M175" s="55"/>
    </row>
    <row r="176" spans="10:13" ht="21">
      <c r="J176" s="55"/>
      <c r="K176" s="55"/>
      <c r="L176" s="55"/>
      <c r="M176" s="55"/>
    </row>
    <row r="177" spans="10:13" ht="21">
      <c r="J177" s="55"/>
      <c r="K177" s="55"/>
      <c r="L177" s="55"/>
      <c r="M177" s="55"/>
    </row>
    <row r="178" spans="10:13" ht="21">
      <c r="J178" s="55"/>
      <c r="K178" s="55"/>
      <c r="L178" s="55"/>
      <c r="M178" s="55"/>
    </row>
    <row r="179" spans="10:13" ht="21">
      <c r="J179" s="55"/>
      <c r="K179" s="55"/>
      <c r="L179" s="55"/>
      <c r="M179" s="55"/>
    </row>
    <row r="180" spans="10:13" ht="21">
      <c r="J180" s="55"/>
      <c r="K180" s="55"/>
      <c r="L180" s="55"/>
      <c r="M180" s="55"/>
    </row>
    <row r="181" spans="10:13" ht="21">
      <c r="J181" s="55"/>
      <c r="K181" s="55"/>
      <c r="L181" s="55"/>
      <c r="M181" s="55"/>
    </row>
    <row r="182" spans="10:13" ht="21">
      <c r="J182" s="55"/>
      <c r="K182" s="55"/>
      <c r="L182" s="55"/>
      <c r="M182" s="55"/>
    </row>
    <row r="183" spans="10:13" ht="21">
      <c r="J183" s="55"/>
      <c r="K183" s="55"/>
      <c r="L183" s="55"/>
      <c r="M183" s="55"/>
    </row>
    <row r="184" spans="10:13" ht="21">
      <c r="J184" s="55"/>
      <c r="K184" s="55"/>
      <c r="L184" s="55"/>
      <c r="M184" s="55"/>
    </row>
    <row r="185" spans="10:13" ht="21">
      <c r="J185" s="55"/>
      <c r="K185" s="55"/>
      <c r="L185" s="55"/>
      <c r="M185" s="55"/>
    </row>
    <row r="186" spans="10:13" ht="21">
      <c r="J186" s="55"/>
      <c r="K186" s="55"/>
      <c r="L186" s="55"/>
      <c r="M186" s="55"/>
    </row>
    <row r="187" spans="10:13" ht="21">
      <c r="J187" s="55"/>
      <c r="K187" s="55"/>
      <c r="L187" s="55"/>
      <c r="M187" s="55"/>
    </row>
    <row r="188" spans="10:13" ht="21">
      <c r="J188" s="55"/>
      <c r="K188" s="55"/>
      <c r="L188" s="55"/>
      <c r="M188" s="55"/>
    </row>
    <row r="189" spans="10:13" ht="21">
      <c r="J189" s="55"/>
      <c r="K189" s="55"/>
      <c r="L189" s="55"/>
      <c r="M189" s="55"/>
    </row>
    <row r="190" spans="10:13" ht="21">
      <c r="J190" s="55"/>
      <c r="K190" s="55"/>
      <c r="L190" s="55"/>
      <c r="M190" s="55"/>
    </row>
    <row r="191" spans="10:13" ht="21">
      <c r="J191" s="55"/>
      <c r="K191" s="55"/>
      <c r="L191" s="55"/>
      <c r="M191" s="55"/>
    </row>
    <row r="192" spans="10:13" ht="21">
      <c r="J192" s="55"/>
      <c r="K192" s="55"/>
      <c r="L192" s="55"/>
      <c r="M192" s="55"/>
    </row>
    <row r="193" spans="10:13" ht="21">
      <c r="J193" s="55"/>
      <c r="K193" s="55"/>
      <c r="L193" s="55"/>
      <c r="M193" s="55"/>
    </row>
    <row r="194" spans="10:13" ht="21">
      <c r="J194" s="55"/>
      <c r="K194" s="55"/>
      <c r="L194" s="55"/>
      <c r="M194" s="55"/>
    </row>
    <row r="195" spans="10:13" ht="21">
      <c r="J195" s="55"/>
      <c r="K195" s="55"/>
      <c r="L195" s="55"/>
      <c r="M195" s="55"/>
    </row>
    <row r="196" spans="10:13" ht="21">
      <c r="J196" s="55"/>
      <c r="K196" s="55"/>
      <c r="L196" s="55"/>
      <c r="M196" s="55"/>
    </row>
    <row r="197" spans="10:13" ht="21">
      <c r="J197" s="55"/>
      <c r="K197" s="55"/>
      <c r="L197" s="55"/>
      <c r="M197" s="55"/>
    </row>
    <row r="198" spans="10:13" ht="21">
      <c r="J198" s="55"/>
      <c r="K198" s="55"/>
      <c r="L198" s="55"/>
      <c r="M198" s="55"/>
    </row>
    <row r="199" spans="10:13" ht="21">
      <c r="J199" s="55"/>
      <c r="K199" s="55"/>
      <c r="L199" s="55"/>
      <c r="M199" s="55"/>
    </row>
    <row r="200" spans="10:13" ht="21">
      <c r="J200" s="55"/>
      <c r="K200" s="55"/>
      <c r="L200" s="55"/>
      <c r="M200" s="55"/>
    </row>
    <row r="201" spans="10:13" ht="21">
      <c r="J201" s="55"/>
      <c r="K201" s="55"/>
      <c r="L201" s="55"/>
      <c r="M201" s="55"/>
    </row>
    <row r="202" spans="10:13" ht="21">
      <c r="J202" s="55"/>
      <c r="K202" s="55"/>
      <c r="L202" s="55"/>
      <c r="M202" s="55"/>
    </row>
    <row r="203" spans="10:13" ht="21">
      <c r="J203" s="55"/>
      <c r="K203" s="55"/>
      <c r="L203" s="55"/>
      <c r="M203" s="55"/>
    </row>
    <row r="204" spans="10:13" ht="21">
      <c r="J204" s="55"/>
      <c r="K204" s="55"/>
      <c r="L204" s="55"/>
      <c r="M204" s="55"/>
    </row>
    <row r="205" spans="10:13" ht="21">
      <c r="J205" s="55"/>
      <c r="K205" s="55"/>
      <c r="L205" s="55"/>
      <c r="M205" s="55"/>
    </row>
    <row r="206" spans="10:13" ht="21">
      <c r="J206" s="55"/>
      <c r="K206" s="55"/>
      <c r="L206" s="55"/>
      <c r="M206" s="55"/>
    </row>
    <row r="207" spans="10:13" ht="21">
      <c r="J207" s="55"/>
      <c r="K207" s="55"/>
      <c r="L207" s="55"/>
      <c r="M207" s="55"/>
    </row>
    <row r="208" spans="10:13" ht="21">
      <c r="J208" s="55"/>
      <c r="K208" s="55"/>
      <c r="L208" s="55"/>
      <c r="M208" s="55"/>
    </row>
    <row r="209" spans="10:13" ht="21">
      <c r="J209" s="55"/>
      <c r="K209" s="55"/>
      <c r="L209" s="55"/>
      <c r="M209" s="55"/>
    </row>
    <row r="210" spans="10:13" ht="21">
      <c r="J210" s="55"/>
      <c r="K210" s="55"/>
      <c r="L210" s="55"/>
      <c r="M210" s="55"/>
    </row>
    <row r="211" spans="10:13" ht="21">
      <c r="J211" s="55"/>
      <c r="K211" s="55"/>
      <c r="L211" s="55"/>
      <c r="M211" s="55"/>
    </row>
    <row r="212" spans="10:13" ht="21">
      <c r="J212" s="55"/>
      <c r="K212" s="55"/>
      <c r="L212" s="55"/>
      <c r="M212" s="55"/>
    </row>
    <row r="213" spans="10:13" ht="21">
      <c r="J213" s="55"/>
      <c r="K213" s="55"/>
      <c r="L213" s="55"/>
      <c r="M213" s="55"/>
    </row>
    <row r="214" spans="10:13" ht="21">
      <c r="J214" s="55"/>
      <c r="K214" s="55"/>
      <c r="L214" s="55"/>
      <c r="M214" s="55"/>
    </row>
    <row r="215" spans="10:13" ht="21">
      <c r="J215" s="55"/>
      <c r="K215" s="55"/>
      <c r="L215" s="55"/>
      <c r="M215" s="55"/>
    </row>
    <row r="216" spans="10:13" ht="21">
      <c r="J216" s="55"/>
      <c r="K216" s="55"/>
      <c r="L216" s="55"/>
      <c r="M216" s="55"/>
    </row>
    <row r="217" spans="10:13" ht="21">
      <c r="J217" s="55"/>
      <c r="K217" s="55"/>
      <c r="L217" s="55"/>
      <c r="M217" s="55"/>
    </row>
    <row r="218" spans="10:13" ht="21">
      <c r="J218" s="55"/>
      <c r="K218" s="55"/>
      <c r="L218" s="55"/>
      <c r="M218" s="55"/>
    </row>
    <row r="219" spans="10:13" ht="21">
      <c r="J219" s="55"/>
      <c r="K219" s="55"/>
      <c r="L219" s="55"/>
      <c r="M219" s="55"/>
    </row>
    <row r="220" spans="10:13" ht="21">
      <c r="J220" s="55"/>
      <c r="K220" s="55"/>
      <c r="L220" s="55"/>
      <c r="M220" s="55"/>
    </row>
    <row r="221" spans="10:13" ht="21">
      <c r="J221" s="55"/>
      <c r="K221" s="55"/>
      <c r="L221" s="55"/>
      <c r="M221" s="55"/>
    </row>
    <row r="222" spans="10:13" ht="21">
      <c r="J222" s="55"/>
      <c r="K222" s="55"/>
      <c r="L222" s="55"/>
      <c r="M222" s="55"/>
    </row>
    <row r="223" spans="10:13" ht="21">
      <c r="J223" s="55"/>
      <c r="K223" s="55"/>
      <c r="L223" s="55"/>
      <c r="M223" s="55"/>
    </row>
    <row r="224" spans="10:13" ht="21">
      <c r="J224" s="55"/>
      <c r="K224" s="55"/>
      <c r="L224" s="55"/>
      <c r="M224" s="55"/>
    </row>
    <row r="225" spans="10:13" ht="21">
      <c r="J225" s="55"/>
      <c r="K225" s="55"/>
      <c r="L225" s="55"/>
      <c r="M225" s="55"/>
    </row>
    <row r="226" spans="10:13" ht="21">
      <c r="J226" s="55"/>
      <c r="K226" s="55"/>
      <c r="L226" s="55"/>
      <c r="M226" s="55"/>
    </row>
    <row r="227" spans="10:13" ht="21">
      <c r="J227" s="55"/>
      <c r="K227" s="55"/>
      <c r="L227" s="55"/>
      <c r="M227" s="55"/>
    </row>
    <row r="228" spans="10:13" ht="21">
      <c r="J228" s="55"/>
      <c r="K228" s="55"/>
      <c r="L228" s="55"/>
      <c r="M228" s="55"/>
    </row>
    <row r="229" spans="10:13" ht="21">
      <c r="J229" s="55"/>
      <c r="K229" s="55"/>
      <c r="L229" s="55"/>
      <c r="M229" s="55"/>
    </row>
    <row r="230" spans="10:13" ht="21">
      <c r="J230" s="55"/>
      <c r="K230" s="55"/>
      <c r="L230" s="55"/>
      <c r="M230" s="55"/>
    </row>
    <row r="231" spans="10:13" ht="21">
      <c r="J231" s="55"/>
      <c r="K231" s="55"/>
      <c r="L231" s="55"/>
      <c r="M231" s="55"/>
    </row>
    <row r="232" spans="10:13" ht="21">
      <c r="J232" s="55"/>
      <c r="K232" s="55"/>
      <c r="L232" s="55"/>
      <c r="M232" s="55"/>
    </row>
    <row r="233" spans="10:13" ht="21">
      <c r="J233" s="55"/>
      <c r="K233" s="55"/>
      <c r="L233" s="55"/>
      <c r="M233" s="55"/>
    </row>
    <row r="234" spans="10:13" ht="21">
      <c r="J234" s="55"/>
      <c r="K234" s="55"/>
      <c r="L234" s="55"/>
      <c r="M234" s="55"/>
    </row>
    <row r="235" spans="10:13" ht="21">
      <c r="J235" s="55"/>
      <c r="K235" s="55"/>
      <c r="L235" s="55"/>
      <c r="M235" s="55"/>
    </row>
    <row r="236" spans="10:13" ht="21">
      <c r="J236" s="55"/>
      <c r="K236" s="55"/>
      <c r="L236" s="55"/>
      <c r="M236" s="55"/>
    </row>
    <row r="237" spans="10:13" ht="21">
      <c r="J237" s="55"/>
      <c r="K237" s="55"/>
      <c r="L237" s="55"/>
      <c r="M237" s="55"/>
    </row>
    <row r="238" spans="10:13" ht="21">
      <c r="J238" s="55"/>
      <c r="K238" s="55"/>
      <c r="L238" s="55"/>
      <c r="M238" s="55"/>
    </row>
    <row r="239" spans="10:13" ht="21">
      <c r="J239" s="55"/>
      <c r="K239" s="55"/>
      <c r="L239" s="55"/>
      <c r="M239" s="55"/>
    </row>
    <row r="240" spans="10:13" ht="21">
      <c r="J240" s="55"/>
      <c r="K240" s="55"/>
      <c r="L240" s="55"/>
      <c r="M240" s="55"/>
    </row>
    <row r="241" spans="10:13" ht="21">
      <c r="J241" s="55"/>
      <c r="K241" s="55"/>
      <c r="L241" s="55"/>
      <c r="M241" s="55"/>
    </row>
    <row r="242" spans="10:13" ht="21">
      <c r="J242" s="55"/>
      <c r="K242" s="55"/>
      <c r="L242" s="55"/>
      <c r="M242" s="55"/>
    </row>
    <row r="243" spans="10:13" ht="21">
      <c r="J243" s="55"/>
      <c r="K243" s="55"/>
      <c r="L243" s="55"/>
      <c r="M243" s="55"/>
    </row>
    <row r="244" spans="10:13" ht="21">
      <c r="J244" s="55"/>
      <c r="K244" s="55"/>
      <c r="L244" s="55"/>
      <c r="M244" s="55"/>
    </row>
    <row r="245" spans="10:13" ht="21">
      <c r="J245" s="55"/>
      <c r="K245" s="55"/>
      <c r="L245" s="55"/>
      <c r="M245" s="55"/>
    </row>
    <row r="246" spans="10:13" ht="21">
      <c r="J246" s="55"/>
      <c r="K246" s="55"/>
      <c r="L246" s="55"/>
      <c r="M246" s="55"/>
    </row>
    <row r="247" spans="10:13" ht="21">
      <c r="J247" s="55"/>
      <c r="K247" s="55"/>
      <c r="L247" s="55"/>
      <c r="M247" s="55"/>
    </row>
    <row r="248" spans="10:13" ht="21">
      <c r="J248" s="55"/>
      <c r="K248" s="55"/>
      <c r="L248" s="55"/>
      <c r="M248" s="55"/>
    </row>
    <row r="249" spans="10:13" ht="21">
      <c r="J249" s="55"/>
      <c r="K249" s="55"/>
      <c r="L249" s="55"/>
      <c r="M249" s="55"/>
    </row>
    <row r="250" spans="10:13" ht="21">
      <c r="J250" s="55"/>
      <c r="K250" s="55"/>
      <c r="L250" s="55"/>
      <c r="M250" s="55"/>
    </row>
    <row r="251" spans="10:13" ht="21">
      <c r="J251" s="55"/>
      <c r="K251" s="55"/>
      <c r="L251" s="55"/>
      <c r="M251" s="55"/>
    </row>
    <row r="252" spans="10:13" ht="21">
      <c r="J252" s="55"/>
      <c r="K252" s="55"/>
      <c r="L252" s="55"/>
      <c r="M252" s="55"/>
    </row>
    <row r="253" spans="10:13" ht="21">
      <c r="J253" s="55"/>
      <c r="K253" s="55"/>
      <c r="L253" s="55"/>
      <c r="M253" s="55"/>
    </row>
    <row r="254" spans="10:13" ht="21">
      <c r="J254" s="55"/>
      <c r="K254" s="55"/>
      <c r="L254" s="55"/>
      <c r="M254" s="55"/>
    </row>
    <row r="255" spans="10:13" ht="21">
      <c r="J255" s="55"/>
      <c r="K255" s="55"/>
      <c r="L255" s="55"/>
      <c r="M255" s="55"/>
    </row>
    <row r="256" spans="10:13" ht="21">
      <c r="J256" s="55"/>
      <c r="K256" s="55"/>
      <c r="L256" s="55"/>
      <c r="M256" s="55"/>
    </row>
    <row r="257" spans="10:13" ht="21">
      <c r="J257" s="55"/>
      <c r="K257" s="55"/>
      <c r="L257" s="55"/>
      <c r="M257" s="55"/>
    </row>
    <row r="258" spans="10:13" ht="21">
      <c r="J258" s="55"/>
      <c r="K258" s="55"/>
      <c r="L258" s="55"/>
      <c r="M258" s="55"/>
    </row>
    <row r="259" spans="10:13" ht="21">
      <c r="J259" s="55"/>
      <c r="K259" s="55"/>
      <c r="L259" s="55"/>
      <c r="M259" s="55"/>
    </row>
    <row r="260" spans="10:13" ht="21">
      <c r="J260" s="55"/>
      <c r="K260" s="55"/>
      <c r="L260" s="55"/>
      <c r="M260" s="55"/>
    </row>
    <row r="261" spans="10:13" ht="21">
      <c r="J261" s="55"/>
      <c r="K261" s="55"/>
      <c r="L261" s="55"/>
      <c r="M261" s="55"/>
    </row>
    <row r="262" spans="10:13" ht="21">
      <c r="J262" s="55"/>
      <c r="K262" s="55"/>
      <c r="L262" s="55"/>
      <c r="M262" s="55"/>
    </row>
    <row r="263" spans="10:13" ht="21">
      <c r="J263" s="55"/>
      <c r="K263" s="55"/>
      <c r="L263" s="55"/>
      <c r="M263" s="55"/>
    </row>
    <row r="264" spans="10:13" ht="21">
      <c r="J264" s="55"/>
      <c r="K264" s="55"/>
      <c r="L264" s="55"/>
      <c r="M264" s="55"/>
    </row>
    <row r="265" spans="10:13" ht="21">
      <c r="J265" s="55"/>
      <c r="K265" s="55"/>
      <c r="L265" s="55"/>
      <c r="M265" s="55"/>
    </row>
    <row r="266" spans="10:13" ht="21">
      <c r="J266" s="55"/>
      <c r="K266" s="55"/>
      <c r="L266" s="55"/>
      <c r="M266" s="55"/>
    </row>
    <row r="267" spans="10:13" ht="21">
      <c r="J267" s="55"/>
      <c r="K267" s="55"/>
      <c r="L267" s="55"/>
      <c r="M267" s="55"/>
    </row>
    <row r="268" spans="10:13" ht="21">
      <c r="J268" s="55"/>
      <c r="K268" s="55"/>
      <c r="L268" s="55"/>
      <c r="M268" s="55"/>
    </row>
    <row r="269" spans="10:13" ht="21">
      <c r="J269" s="55"/>
      <c r="K269" s="55"/>
      <c r="L269" s="55"/>
      <c r="M269" s="55"/>
    </row>
    <row r="270" spans="10:13" ht="21">
      <c r="J270" s="55"/>
      <c r="K270" s="55"/>
      <c r="L270" s="55"/>
      <c r="M270" s="55"/>
    </row>
    <row r="271" spans="10:13" ht="21">
      <c r="J271" s="55"/>
      <c r="K271" s="55"/>
      <c r="L271" s="55"/>
      <c r="M271" s="55"/>
    </row>
    <row r="272" spans="10:13" ht="21">
      <c r="J272" s="55"/>
      <c r="K272" s="55"/>
      <c r="L272" s="55"/>
      <c r="M272" s="55"/>
    </row>
    <row r="273" spans="10:13" ht="21">
      <c r="J273" s="55"/>
      <c r="K273" s="55"/>
      <c r="L273" s="55"/>
      <c r="M273" s="55"/>
    </row>
    <row r="274" spans="10:13" ht="21">
      <c r="J274" s="55"/>
      <c r="K274" s="55"/>
      <c r="L274" s="55"/>
      <c r="M274" s="55"/>
    </row>
    <row r="275" spans="10:13" ht="21">
      <c r="J275" s="55"/>
      <c r="K275" s="55"/>
      <c r="L275" s="55"/>
      <c r="M275" s="55"/>
    </row>
    <row r="276" spans="10:13" ht="21">
      <c r="J276" s="55"/>
      <c r="K276" s="55"/>
      <c r="L276" s="55"/>
      <c r="M276" s="55"/>
    </row>
    <row r="277" spans="10:13" ht="21">
      <c r="J277" s="55"/>
      <c r="K277" s="55"/>
      <c r="L277" s="55"/>
      <c r="M277" s="55"/>
    </row>
    <row r="278" spans="10:13" ht="21">
      <c r="J278" s="55"/>
      <c r="K278" s="55"/>
      <c r="L278" s="55"/>
      <c r="M278" s="55"/>
    </row>
    <row r="279" spans="10:13" ht="21">
      <c r="J279" s="55"/>
      <c r="K279" s="55"/>
      <c r="L279" s="55"/>
      <c r="M279" s="55"/>
    </row>
    <row r="280" spans="10:13" ht="21">
      <c r="J280" s="55"/>
      <c r="K280" s="55"/>
      <c r="L280" s="55"/>
      <c r="M280" s="55"/>
    </row>
    <row r="281" spans="10:13" ht="21">
      <c r="J281" s="55"/>
      <c r="K281" s="55"/>
      <c r="L281" s="55"/>
      <c r="M281" s="55"/>
    </row>
    <row r="282" spans="10:13" ht="21">
      <c r="J282" s="55"/>
      <c r="K282" s="55"/>
      <c r="L282" s="55"/>
      <c r="M282" s="55"/>
    </row>
    <row r="283" spans="10:13" ht="21">
      <c r="J283" s="55"/>
      <c r="K283" s="55"/>
      <c r="L283" s="55"/>
      <c r="M283" s="55"/>
    </row>
    <row r="284" spans="10:13" ht="21">
      <c r="J284" s="55"/>
      <c r="K284" s="55"/>
      <c r="L284" s="55"/>
      <c r="M284" s="55"/>
    </row>
    <row r="285" spans="10:13" ht="21">
      <c r="J285" s="55"/>
      <c r="K285" s="55"/>
      <c r="L285" s="55"/>
      <c r="M285" s="55"/>
    </row>
    <row r="286" spans="10:13" ht="21">
      <c r="J286" s="55"/>
      <c r="K286" s="55"/>
      <c r="L286" s="55"/>
      <c r="M286" s="55"/>
    </row>
    <row r="287" spans="10:13" ht="21">
      <c r="J287" s="55"/>
      <c r="K287" s="55"/>
      <c r="L287" s="55"/>
      <c r="M287" s="55"/>
    </row>
    <row r="288" spans="10:13" ht="21">
      <c r="J288" s="55"/>
      <c r="K288" s="55"/>
      <c r="L288" s="55"/>
      <c r="M288" s="55"/>
    </row>
    <row r="289" spans="10:13" ht="21">
      <c r="J289" s="55"/>
      <c r="K289" s="55"/>
      <c r="L289" s="55"/>
      <c r="M289" s="55"/>
    </row>
    <row r="290" spans="10:13" ht="21">
      <c r="J290" s="55"/>
      <c r="K290" s="55"/>
      <c r="L290" s="55"/>
      <c r="M290" s="55"/>
    </row>
    <row r="291" spans="10:13" ht="21">
      <c r="J291" s="55"/>
      <c r="K291" s="55"/>
      <c r="L291" s="55"/>
      <c r="M291" s="55"/>
    </row>
    <row r="292" spans="10:13" ht="21">
      <c r="J292" s="55"/>
      <c r="K292" s="55"/>
      <c r="L292" s="55"/>
      <c r="M292" s="55"/>
    </row>
    <row r="293" spans="10:13" ht="21">
      <c r="J293" s="55"/>
      <c r="K293" s="55"/>
      <c r="L293" s="55"/>
      <c r="M293" s="55"/>
    </row>
    <row r="294" spans="10:13" ht="21">
      <c r="J294" s="55"/>
      <c r="K294" s="55"/>
      <c r="L294" s="55"/>
      <c r="M294" s="55"/>
    </row>
    <row r="295" spans="10:13" ht="21">
      <c r="J295" s="55"/>
      <c r="K295" s="55"/>
      <c r="L295" s="55"/>
      <c r="M295" s="55"/>
    </row>
    <row r="296" spans="10:13" ht="21">
      <c r="J296" s="55"/>
      <c r="K296" s="55"/>
      <c r="L296" s="55"/>
      <c r="M296" s="55"/>
    </row>
    <row r="297" spans="10:13" ht="21">
      <c r="J297" s="55"/>
      <c r="K297" s="55"/>
      <c r="L297" s="55"/>
      <c r="M297" s="55"/>
    </row>
    <row r="298" spans="10:13" ht="21">
      <c r="J298" s="55"/>
      <c r="K298" s="55"/>
      <c r="L298" s="55"/>
      <c r="M298" s="55"/>
    </row>
    <row r="299" spans="10:13" ht="21">
      <c r="J299" s="55"/>
      <c r="K299" s="55"/>
      <c r="L299" s="55"/>
      <c r="M299" s="55"/>
    </row>
    <row r="300" spans="10:13" ht="21">
      <c r="J300" s="55"/>
      <c r="K300" s="55"/>
      <c r="L300" s="55"/>
      <c r="M300" s="55"/>
    </row>
    <row r="301" spans="10:13" ht="21">
      <c r="J301" s="55"/>
      <c r="K301" s="55"/>
      <c r="L301" s="55"/>
      <c r="M301" s="55"/>
    </row>
    <row r="302" spans="10:13" ht="21">
      <c r="J302" s="55"/>
      <c r="K302" s="55"/>
      <c r="L302" s="55"/>
      <c r="M302" s="55"/>
    </row>
    <row r="303" spans="10:13" ht="21">
      <c r="J303" s="55"/>
      <c r="K303" s="55"/>
      <c r="L303" s="55"/>
      <c r="M303" s="55"/>
    </row>
    <row r="304" spans="10:13" ht="21">
      <c r="J304" s="55"/>
      <c r="K304" s="55"/>
      <c r="L304" s="55"/>
      <c r="M304" s="55"/>
    </row>
    <row r="305" spans="10:13" ht="21">
      <c r="J305" s="55"/>
      <c r="K305" s="55"/>
      <c r="L305" s="55"/>
      <c r="M305" s="55"/>
    </row>
    <row r="306" spans="10:13" ht="21">
      <c r="J306" s="55"/>
      <c r="K306" s="55"/>
      <c r="L306" s="55"/>
      <c r="M306" s="55"/>
    </row>
    <row r="307" spans="10:13" ht="21">
      <c r="J307" s="55"/>
      <c r="K307" s="55"/>
      <c r="L307" s="55"/>
      <c r="M307" s="55"/>
    </row>
    <row r="308" spans="10:13" ht="21">
      <c r="J308" s="55"/>
      <c r="K308" s="55"/>
      <c r="L308" s="55"/>
      <c r="M308" s="55"/>
    </row>
    <row r="309" spans="10:13" ht="21">
      <c r="J309" s="55"/>
      <c r="K309" s="55"/>
      <c r="L309" s="55"/>
      <c r="M309" s="55"/>
    </row>
    <row r="310" spans="10:13" ht="21">
      <c r="J310" s="55"/>
      <c r="K310" s="55"/>
      <c r="L310" s="55"/>
      <c r="M310" s="55"/>
    </row>
    <row r="311" spans="10:13" ht="21">
      <c r="J311" s="55"/>
      <c r="K311" s="55"/>
      <c r="L311" s="55"/>
      <c r="M311" s="55"/>
    </row>
    <row r="312" spans="10:13" ht="21">
      <c r="J312" s="55"/>
      <c r="K312" s="55"/>
      <c r="L312" s="55"/>
      <c r="M312" s="55"/>
    </row>
    <row r="313" spans="10:13" ht="21">
      <c r="J313" s="55"/>
      <c r="K313" s="55"/>
      <c r="L313" s="55"/>
      <c r="M313" s="55"/>
    </row>
    <row r="314" spans="10:13" ht="21">
      <c r="J314" s="55"/>
      <c r="K314" s="55"/>
      <c r="L314" s="55"/>
      <c r="M314" s="55"/>
    </row>
    <row r="315" spans="10:13" ht="21">
      <c r="J315" s="55"/>
      <c r="K315" s="55"/>
      <c r="L315" s="55"/>
      <c r="M315" s="55"/>
    </row>
    <row r="316" spans="10:13" ht="21">
      <c r="J316" s="55"/>
      <c r="K316" s="55"/>
      <c r="L316" s="55"/>
      <c r="M316" s="55"/>
    </row>
    <row r="317" spans="10:13" ht="21">
      <c r="J317" s="55"/>
      <c r="K317" s="55"/>
      <c r="L317" s="55"/>
      <c r="M317" s="55"/>
    </row>
    <row r="318" spans="10:13" ht="21">
      <c r="J318" s="55"/>
      <c r="K318" s="55"/>
      <c r="L318" s="55"/>
      <c r="M318" s="55"/>
    </row>
    <row r="319" spans="10:13" ht="21">
      <c r="J319" s="55"/>
      <c r="K319" s="55"/>
      <c r="L319" s="55"/>
      <c r="M319" s="55"/>
    </row>
    <row r="320" spans="10:13" ht="21">
      <c r="J320" s="55"/>
      <c r="K320" s="55"/>
      <c r="L320" s="55"/>
      <c r="M320" s="55"/>
    </row>
    <row r="321" spans="10:13" ht="21">
      <c r="J321" s="55"/>
      <c r="K321" s="55"/>
      <c r="L321" s="55"/>
      <c r="M321" s="55"/>
    </row>
    <row r="322" spans="10:13" ht="21">
      <c r="J322" s="55"/>
      <c r="K322" s="55"/>
      <c r="L322" s="55"/>
      <c r="M322" s="55"/>
    </row>
    <row r="323" spans="10:13" ht="21">
      <c r="J323" s="55"/>
      <c r="K323" s="55"/>
      <c r="L323" s="55"/>
      <c r="M323" s="55"/>
    </row>
    <row r="324" spans="10:13" ht="21">
      <c r="J324" s="55"/>
      <c r="K324" s="55"/>
      <c r="L324" s="55"/>
      <c r="M324" s="55"/>
    </row>
    <row r="325" spans="10:13" ht="21">
      <c r="J325" s="55"/>
      <c r="K325" s="55"/>
      <c r="L325" s="55"/>
      <c r="M325" s="55"/>
    </row>
    <row r="326" spans="10:13" ht="21">
      <c r="J326" s="55"/>
      <c r="K326" s="55"/>
      <c r="L326" s="55"/>
      <c r="M326" s="55"/>
    </row>
    <row r="327" spans="10:13" ht="21">
      <c r="J327" s="55"/>
      <c r="K327" s="55"/>
      <c r="L327" s="55"/>
      <c r="M327" s="55"/>
    </row>
    <row r="328" spans="10:13" ht="21">
      <c r="J328" s="55"/>
      <c r="K328" s="55"/>
      <c r="L328" s="55"/>
      <c r="M328" s="55"/>
    </row>
    <row r="329" spans="10:13" ht="21">
      <c r="J329" s="55"/>
      <c r="K329" s="55"/>
      <c r="L329" s="55"/>
      <c r="M329" s="55"/>
    </row>
    <row r="330" spans="10:13" ht="21">
      <c r="J330" s="55"/>
      <c r="K330" s="55"/>
      <c r="L330" s="55"/>
      <c r="M330" s="55"/>
    </row>
    <row r="331" spans="10:13" ht="21">
      <c r="J331" s="55"/>
      <c r="K331" s="55"/>
      <c r="L331" s="55"/>
      <c r="M331" s="55"/>
    </row>
    <row r="332" spans="10:13" ht="21">
      <c r="J332" s="55"/>
      <c r="K332" s="55"/>
      <c r="L332" s="55"/>
      <c r="M332" s="55"/>
    </row>
    <row r="333" spans="10:13" ht="21">
      <c r="J333" s="55"/>
      <c r="K333" s="55"/>
      <c r="L333" s="55"/>
      <c r="M333" s="55"/>
    </row>
    <row r="334" spans="10:13" ht="21">
      <c r="J334" s="55"/>
      <c r="K334" s="55"/>
      <c r="L334" s="55"/>
      <c r="M334" s="55"/>
    </row>
    <row r="335" spans="10:13" ht="21">
      <c r="J335" s="55"/>
      <c r="K335" s="55"/>
      <c r="L335" s="55"/>
      <c r="M335" s="55"/>
    </row>
    <row r="336" spans="10:13" ht="21">
      <c r="J336" s="55"/>
      <c r="K336" s="55"/>
      <c r="L336" s="55"/>
      <c r="M336" s="55"/>
    </row>
    <row r="337" spans="10:13" ht="21">
      <c r="J337" s="55"/>
      <c r="K337" s="55"/>
      <c r="L337" s="55"/>
      <c r="M337" s="55"/>
    </row>
    <row r="338" spans="10:13" ht="21">
      <c r="J338" s="55"/>
      <c r="K338" s="55"/>
      <c r="L338" s="55"/>
      <c r="M338" s="55"/>
    </row>
    <row r="339" spans="10:13" ht="21">
      <c r="J339" s="55"/>
      <c r="K339" s="55"/>
      <c r="L339" s="55"/>
      <c r="M339" s="55"/>
    </row>
    <row r="340" spans="10:13" ht="21">
      <c r="J340" s="55"/>
      <c r="K340" s="55"/>
      <c r="L340" s="55"/>
      <c r="M340" s="55"/>
    </row>
    <row r="341" spans="10:13" ht="21">
      <c r="J341" s="55"/>
      <c r="K341" s="55"/>
      <c r="L341" s="55"/>
      <c r="M341" s="55"/>
    </row>
    <row r="342" spans="10:13" ht="21">
      <c r="J342" s="55"/>
      <c r="K342" s="55"/>
      <c r="L342" s="55"/>
      <c r="M342" s="55"/>
    </row>
    <row r="343" spans="10:13" ht="21">
      <c r="J343" s="55"/>
      <c r="K343" s="55"/>
      <c r="L343" s="55"/>
      <c r="M343" s="55"/>
    </row>
    <row r="344" spans="10:13" ht="21">
      <c r="J344" s="55"/>
      <c r="K344" s="55"/>
      <c r="L344" s="55"/>
      <c r="M344" s="55"/>
    </row>
    <row r="345" spans="10:13" ht="21">
      <c r="J345" s="55"/>
      <c r="K345" s="55"/>
      <c r="L345" s="55"/>
      <c r="M345" s="55"/>
    </row>
    <row r="346" spans="10:13" ht="21">
      <c r="J346" s="55"/>
      <c r="K346" s="55"/>
      <c r="L346" s="55"/>
      <c r="M346" s="55"/>
    </row>
    <row r="347" spans="10:13" ht="21">
      <c r="J347" s="55"/>
      <c r="K347" s="55"/>
      <c r="L347" s="55"/>
      <c r="M347" s="55"/>
    </row>
    <row r="348" spans="10:13" ht="21">
      <c r="J348" s="55"/>
      <c r="K348" s="55"/>
      <c r="L348" s="55"/>
      <c r="M348" s="55"/>
    </row>
    <row r="349" spans="10:13" ht="21">
      <c r="J349" s="55"/>
      <c r="K349" s="55"/>
      <c r="L349" s="55"/>
      <c r="M349" s="55"/>
    </row>
    <row r="350" spans="10:13" ht="21">
      <c r="J350" s="55"/>
      <c r="K350" s="55"/>
      <c r="L350" s="55"/>
      <c r="M350" s="55"/>
    </row>
    <row r="351" spans="10:13" ht="21">
      <c r="J351" s="55"/>
      <c r="K351" s="55"/>
      <c r="L351" s="55"/>
      <c r="M351" s="55"/>
    </row>
    <row r="352" spans="10:13" ht="21">
      <c r="J352" s="55"/>
      <c r="K352" s="55"/>
      <c r="L352" s="55"/>
      <c r="M352" s="55"/>
    </row>
    <row r="353" spans="10:13" ht="21">
      <c r="J353" s="55"/>
      <c r="K353" s="55"/>
      <c r="L353" s="55"/>
      <c r="M353" s="55"/>
    </row>
    <row r="354" spans="10:13" ht="21">
      <c r="J354" s="55"/>
      <c r="K354" s="55"/>
      <c r="L354" s="55"/>
      <c r="M354" s="55"/>
    </row>
    <row r="355" spans="10:13" ht="21">
      <c r="J355" s="55"/>
      <c r="K355" s="55"/>
      <c r="L355" s="55"/>
      <c r="M355" s="55"/>
    </row>
    <row r="356" spans="10:13" ht="21">
      <c r="J356" s="55"/>
      <c r="K356" s="55"/>
      <c r="L356" s="55"/>
      <c r="M356" s="55"/>
    </row>
    <row r="357" spans="10:13" ht="21">
      <c r="J357" s="55"/>
      <c r="K357" s="55"/>
      <c r="L357" s="55"/>
      <c r="M357" s="55"/>
    </row>
    <row r="358" spans="10:13" ht="21">
      <c r="J358" s="55"/>
      <c r="K358" s="55"/>
      <c r="L358" s="55"/>
      <c r="M358" s="55"/>
    </row>
    <row r="359" spans="10:13" ht="21">
      <c r="J359" s="55"/>
      <c r="K359" s="55"/>
      <c r="L359" s="55"/>
      <c r="M359" s="55"/>
    </row>
    <row r="360" spans="10:13" ht="21">
      <c r="J360" s="55"/>
      <c r="K360" s="55"/>
      <c r="L360" s="55"/>
      <c r="M360" s="55"/>
    </row>
    <row r="361" spans="10:13" ht="21">
      <c r="J361" s="55"/>
      <c r="K361" s="55"/>
      <c r="L361" s="55"/>
      <c r="M361" s="55"/>
    </row>
    <row r="362" spans="10:13" ht="21">
      <c r="J362" s="55"/>
      <c r="K362" s="55"/>
      <c r="L362" s="55"/>
      <c r="M362" s="55"/>
    </row>
    <row r="363" spans="10:13" ht="21">
      <c r="J363" s="55"/>
      <c r="K363" s="55"/>
      <c r="L363" s="55"/>
      <c r="M363" s="55"/>
    </row>
    <row r="364" spans="10:13" ht="21">
      <c r="J364" s="55"/>
      <c r="K364" s="55"/>
      <c r="L364" s="55"/>
      <c r="M364" s="55"/>
    </row>
    <row r="365" spans="10:13" ht="21">
      <c r="J365" s="55"/>
      <c r="K365" s="55"/>
      <c r="L365" s="55"/>
      <c r="M365" s="55"/>
    </row>
    <row r="366" spans="10:13" ht="21">
      <c r="J366" s="55"/>
      <c r="K366" s="55"/>
      <c r="L366" s="55"/>
      <c r="M366" s="55"/>
    </row>
    <row r="367" spans="10:13" ht="21">
      <c r="J367" s="55"/>
      <c r="K367" s="55"/>
      <c r="L367" s="55"/>
      <c r="M367" s="55"/>
    </row>
    <row r="368" spans="10:13" ht="21">
      <c r="J368" s="55"/>
      <c r="K368" s="55"/>
      <c r="L368" s="55"/>
      <c r="M368" s="55"/>
    </row>
    <row r="369" spans="10:13" ht="21">
      <c r="J369" s="55"/>
      <c r="K369" s="55"/>
      <c r="L369" s="55"/>
      <c r="M369" s="55"/>
    </row>
    <row r="370" spans="10:13" ht="21">
      <c r="J370" s="55"/>
      <c r="K370" s="55"/>
      <c r="L370" s="55"/>
      <c r="M370" s="55"/>
    </row>
    <row r="371" spans="10:13" ht="21">
      <c r="J371" s="55"/>
      <c r="K371" s="55"/>
      <c r="L371" s="55"/>
      <c r="M371" s="55"/>
    </row>
    <row r="372" spans="10:13" ht="21">
      <c r="J372" s="55"/>
      <c r="K372" s="55"/>
      <c r="L372" s="55"/>
      <c r="M372" s="55"/>
    </row>
    <row r="373" spans="10:13" ht="21">
      <c r="J373" s="55"/>
      <c r="K373" s="55"/>
      <c r="L373" s="55"/>
      <c r="M373" s="55"/>
    </row>
    <row r="374" spans="10:13" ht="21">
      <c r="J374" s="55"/>
      <c r="K374" s="55"/>
      <c r="L374" s="55"/>
      <c r="M374" s="55"/>
    </row>
    <row r="375" spans="10:13" ht="21">
      <c r="J375" s="55"/>
      <c r="K375" s="55"/>
      <c r="L375" s="55"/>
      <c r="M375" s="55"/>
    </row>
    <row r="376" spans="10:13" ht="21">
      <c r="J376" s="55"/>
      <c r="K376" s="55"/>
      <c r="L376" s="55"/>
      <c r="M376" s="55"/>
    </row>
    <row r="377" spans="10:13" ht="21">
      <c r="J377" s="55"/>
      <c r="K377" s="55"/>
      <c r="L377" s="55"/>
      <c r="M377" s="55"/>
    </row>
    <row r="378" spans="10:13" ht="21">
      <c r="J378" s="55"/>
      <c r="K378" s="55"/>
      <c r="L378" s="55"/>
      <c r="M378" s="55"/>
    </row>
    <row r="379" spans="10:13" ht="21">
      <c r="J379" s="55"/>
      <c r="K379" s="55"/>
      <c r="L379" s="55"/>
      <c r="M379" s="55"/>
    </row>
    <row r="380" spans="10:13" ht="21">
      <c r="J380" s="55"/>
      <c r="K380" s="55"/>
      <c r="L380" s="55"/>
      <c r="M380" s="55"/>
    </row>
    <row r="381" spans="10:13" ht="21">
      <c r="J381" s="55"/>
      <c r="K381" s="55"/>
      <c r="L381" s="55"/>
      <c r="M381" s="55"/>
    </row>
    <row r="382" spans="10:13" ht="21">
      <c r="J382" s="55"/>
      <c r="K382" s="55"/>
      <c r="L382" s="55"/>
      <c r="M382" s="55"/>
    </row>
    <row r="383" spans="10:13" ht="21">
      <c r="J383" s="55"/>
      <c r="K383" s="55"/>
      <c r="L383" s="55"/>
      <c r="M383" s="55"/>
    </row>
    <row r="384" spans="10:13" ht="21">
      <c r="J384" s="55"/>
      <c r="K384" s="55"/>
      <c r="L384" s="55"/>
      <c r="M384" s="55"/>
    </row>
    <row r="385" spans="10:13" ht="21">
      <c r="J385" s="55"/>
      <c r="K385" s="55"/>
      <c r="L385" s="55"/>
      <c r="M385" s="55"/>
    </row>
    <row r="386" spans="10:13" ht="21">
      <c r="J386" s="55"/>
      <c r="K386" s="55"/>
      <c r="L386" s="55"/>
      <c r="M386" s="55"/>
    </row>
    <row r="387" spans="10:13" ht="21">
      <c r="J387" s="55"/>
      <c r="K387" s="55"/>
      <c r="L387" s="55"/>
      <c r="M387" s="55"/>
    </row>
    <row r="388" spans="10:13" ht="21">
      <c r="J388" s="55"/>
      <c r="K388" s="55"/>
      <c r="L388" s="55"/>
      <c r="M388" s="55"/>
    </row>
    <row r="389" spans="10:13" ht="21">
      <c r="J389" s="55"/>
      <c r="K389" s="55"/>
      <c r="L389" s="55"/>
      <c r="M389" s="55"/>
    </row>
    <row r="390" spans="10:13" ht="21">
      <c r="J390" s="55"/>
      <c r="K390" s="55"/>
      <c r="L390" s="55"/>
      <c r="M390" s="55"/>
    </row>
    <row r="391" spans="10:13" ht="21">
      <c r="J391" s="55"/>
      <c r="K391" s="55"/>
      <c r="L391" s="55"/>
      <c r="M391" s="55"/>
    </row>
    <row r="392" spans="10:13" ht="21">
      <c r="J392" s="55"/>
      <c r="K392" s="55"/>
      <c r="L392" s="55"/>
      <c r="M392" s="55"/>
    </row>
    <row r="393" spans="10:13" ht="21">
      <c r="J393" s="55"/>
      <c r="K393" s="55"/>
      <c r="L393" s="55"/>
      <c r="M393" s="55"/>
    </row>
    <row r="394" spans="10:13" ht="21">
      <c r="J394" s="55"/>
      <c r="K394" s="55"/>
      <c r="L394" s="55"/>
      <c r="M394" s="55"/>
    </row>
    <row r="395" spans="10:13" ht="21">
      <c r="J395" s="55"/>
      <c r="K395" s="55"/>
      <c r="L395" s="55"/>
      <c r="M395" s="55"/>
    </row>
    <row r="396" spans="10:13" ht="21">
      <c r="J396" s="55"/>
      <c r="K396" s="55"/>
      <c r="L396" s="55"/>
      <c r="M396" s="55"/>
    </row>
    <row r="397" spans="10:13" ht="21">
      <c r="J397" s="55"/>
      <c r="K397" s="55"/>
      <c r="L397" s="55"/>
      <c r="M397" s="55"/>
    </row>
    <row r="398" spans="10:13" ht="21">
      <c r="J398" s="55"/>
      <c r="K398" s="55"/>
      <c r="L398" s="55"/>
      <c r="M398" s="55"/>
    </row>
    <row r="399" spans="10:13" ht="21">
      <c r="J399" s="55"/>
      <c r="K399" s="55"/>
      <c r="L399" s="55"/>
      <c r="M399" s="55"/>
    </row>
    <row r="400" spans="10:13" ht="21">
      <c r="J400" s="55"/>
      <c r="K400" s="55"/>
      <c r="L400" s="55"/>
      <c r="M400" s="55"/>
    </row>
    <row r="401" spans="10:13" ht="21">
      <c r="J401" s="55"/>
      <c r="K401" s="55"/>
      <c r="L401" s="55"/>
      <c r="M401" s="55"/>
    </row>
    <row r="402" spans="10:13" ht="21">
      <c r="J402" s="55"/>
      <c r="K402" s="55"/>
      <c r="L402" s="55"/>
      <c r="M402" s="55"/>
    </row>
    <row r="403" spans="10:13" ht="21">
      <c r="J403" s="55"/>
      <c r="K403" s="55"/>
      <c r="L403" s="55"/>
      <c r="M403" s="55"/>
    </row>
    <row r="404" spans="10:13" ht="21">
      <c r="J404" s="55"/>
      <c r="K404" s="55"/>
      <c r="L404" s="55"/>
      <c r="M404" s="55"/>
    </row>
    <row r="405" spans="10:13" ht="21">
      <c r="J405" s="55"/>
      <c r="K405" s="55"/>
      <c r="L405" s="55"/>
      <c r="M405" s="55"/>
    </row>
    <row r="406" spans="10:13" ht="21">
      <c r="J406" s="55"/>
      <c r="K406" s="55"/>
      <c r="L406" s="55"/>
      <c r="M406" s="55"/>
    </row>
    <row r="407" spans="10:13" ht="21">
      <c r="J407" s="55"/>
      <c r="K407" s="55"/>
      <c r="L407" s="55"/>
      <c r="M407" s="55"/>
    </row>
    <row r="408" spans="10:13" ht="21">
      <c r="J408" s="55"/>
      <c r="K408" s="55"/>
      <c r="L408" s="55"/>
      <c r="M408" s="55"/>
    </row>
    <row r="409" spans="10:13" ht="21">
      <c r="J409" s="55"/>
      <c r="K409" s="55"/>
      <c r="L409" s="55"/>
      <c r="M409" s="55"/>
    </row>
    <row r="410" spans="10:13" ht="21">
      <c r="J410" s="55"/>
      <c r="K410" s="55"/>
      <c r="L410" s="55"/>
      <c r="M410" s="55"/>
    </row>
    <row r="411" spans="10:13" ht="21">
      <c r="J411" s="55"/>
      <c r="K411" s="55"/>
      <c r="L411" s="55"/>
      <c r="M411" s="55"/>
    </row>
    <row r="412" spans="10:13" ht="21">
      <c r="J412" s="55"/>
      <c r="K412" s="55"/>
      <c r="L412" s="55"/>
      <c r="M412" s="55"/>
    </row>
    <row r="413" spans="10:13" ht="21">
      <c r="J413" s="55"/>
      <c r="K413" s="55"/>
      <c r="L413" s="55"/>
      <c r="M413" s="55"/>
    </row>
    <row r="414" spans="10:13" ht="21">
      <c r="J414" s="55"/>
      <c r="K414" s="55"/>
      <c r="L414" s="55"/>
      <c r="M414" s="55"/>
    </row>
    <row r="415" spans="10:13" ht="21">
      <c r="J415" s="55"/>
      <c r="K415" s="55"/>
      <c r="L415" s="55"/>
      <c r="M415" s="55"/>
    </row>
    <row r="416" spans="10:13" ht="21">
      <c r="J416" s="55"/>
      <c r="K416" s="55"/>
      <c r="L416" s="55"/>
      <c r="M416" s="55"/>
    </row>
    <row r="417" spans="10:13" ht="21">
      <c r="J417" s="55"/>
      <c r="K417" s="55"/>
      <c r="L417" s="55"/>
      <c r="M417" s="55"/>
    </row>
    <row r="418" spans="10:13" ht="21">
      <c r="J418" s="55"/>
      <c r="K418" s="55"/>
      <c r="L418" s="55"/>
      <c r="M418" s="55"/>
    </row>
    <row r="419" spans="10:13" ht="21">
      <c r="J419" s="55"/>
      <c r="K419" s="55"/>
      <c r="L419" s="55"/>
      <c r="M419" s="55"/>
    </row>
    <row r="420" spans="10:13" ht="21">
      <c r="J420" s="55"/>
      <c r="K420" s="55"/>
      <c r="L420" s="55"/>
      <c r="M420" s="55"/>
    </row>
    <row r="421" spans="10:13" ht="21">
      <c r="J421" s="55"/>
      <c r="K421" s="55"/>
      <c r="L421" s="55"/>
      <c r="M421" s="55"/>
    </row>
    <row r="422" spans="10:13" ht="21">
      <c r="J422" s="55"/>
      <c r="K422" s="55"/>
      <c r="L422" s="55"/>
      <c r="M422" s="55"/>
    </row>
    <row r="423" spans="10:13" ht="21">
      <c r="J423" s="55"/>
      <c r="K423" s="55"/>
      <c r="L423" s="55"/>
      <c r="M423" s="55"/>
    </row>
    <row r="424" spans="10:13" ht="21">
      <c r="J424" s="55"/>
      <c r="K424" s="55"/>
      <c r="L424" s="55"/>
      <c r="M424" s="55"/>
    </row>
    <row r="425" spans="10:13" ht="21">
      <c r="J425" s="55"/>
      <c r="K425" s="55"/>
      <c r="L425" s="55"/>
      <c r="M425" s="55"/>
    </row>
    <row r="426" spans="10:13" ht="21">
      <c r="J426" s="55"/>
      <c r="K426" s="55"/>
      <c r="L426" s="55"/>
      <c r="M426" s="55"/>
    </row>
    <row r="427" spans="10:13" ht="21">
      <c r="J427" s="55"/>
      <c r="K427" s="55"/>
      <c r="L427" s="55"/>
      <c r="M427" s="55"/>
    </row>
    <row r="428" spans="10:13" ht="21">
      <c r="J428" s="55"/>
      <c r="K428" s="55"/>
      <c r="L428" s="55"/>
      <c r="M428" s="55"/>
    </row>
    <row r="429" spans="10:13" ht="21">
      <c r="J429" s="55"/>
      <c r="K429" s="55"/>
      <c r="L429" s="55"/>
      <c r="M429" s="55"/>
    </row>
    <row r="430" spans="10:13" ht="21">
      <c r="J430" s="55"/>
      <c r="K430" s="55"/>
      <c r="L430" s="55"/>
      <c r="M430" s="55"/>
    </row>
    <row r="431" spans="10:13" ht="21">
      <c r="J431" s="55"/>
      <c r="K431" s="55"/>
      <c r="L431" s="55"/>
      <c r="M431" s="55"/>
    </row>
    <row r="432" spans="10:13" ht="21">
      <c r="J432" s="55"/>
      <c r="K432" s="55"/>
      <c r="L432" s="55"/>
      <c r="M432" s="55"/>
    </row>
    <row r="433" spans="10:13" ht="21">
      <c r="J433" s="55"/>
      <c r="K433" s="55"/>
      <c r="L433" s="55"/>
      <c r="M433" s="55"/>
    </row>
    <row r="434" spans="10:13" ht="21">
      <c r="J434" s="55"/>
      <c r="K434" s="55"/>
      <c r="L434" s="55"/>
      <c r="M434" s="55"/>
    </row>
    <row r="435" spans="10:13" ht="21">
      <c r="J435" s="55"/>
      <c r="K435" s="55"/>
      <c r="L435" s="55"/>
      <c r="M435" s="55"/>
    </row>
    <row r="436" spans="10:13" ht="21">
      <c r="J436" s="55"/>
      <c r="K436" s="55"/>
      <c r="L436" s="55"/>
      <c r="M436" s="55"/>
    </row>
    <row r="437" spans="10:13" ht="21">
      <c r="J437" s="55"/>
      <c r="K437" s="55"/>
      <c r="L437" s="55"/>
      <c r="M437" s="55"/>
    </row>
    <row r="438" spans="10:13" ht="21">
      <c r="J438" s="55"/>
      <c r="K438" s="55"/>
      <c r="L438" s="55"/>
      <c r="M438" s="55"/>
    </row>
    <row r="439" spans="10:13" ht="21">
      <c r="J439" s="55"/>
      <c r="K439" s="55"/>
      <c r="L439" s="55"/>
      <c r="M439" s="55"/>
    </row>
    <row r="440" spans="10:13" ht="21">
      <c r="J440" s="55"/>
      <c r="K440" s="55"/>
      <c r="L440" s="55"/>
      <c r="M440" s="55"/>
    </row>
    <row r="441" spans="10:13" ht="21">
      <c r="J441" s="55"/>
      <c r="K441" s="55"/>
      <c r="L441" s="55"/>
      <c r="M441" s="55"/>
    </row>
    <row r="442" spans="10:13" ht="21">
      <c r="J442" s="55"/>
      <c r="K442" s="55"/>
      <c r="L442" s="55"/>
      <c r="M442" s="55"/>
    </row>
    <row r="443" spans="10:13" ht="21">
      <c r="J443" s="55"/>
      <c r="K443" s="55"/>
      <c r="L443" s="55"/>
      <c r="M443" s="55"/>
    </row>
    <row r="444" spans="10:13" ht="21">
      <c r="J444" s="55"/>
      <c r="K444" s="55"/>
      <c r="L444" s="55"/>
      <c r="M444" s="55"/>
    </row>
    <row r="445" spans="10:13" ht="21">
      <c r="J445" s="55"/>
      <c r="K445" s="55"/>
      <c r="L445" s="55"/>
      <c r="M445" s="55"/>
    </row>
    <row r="446" spans="10:13" ht="21">
      <c r="J446" s="55"/>
      <c r="K446" s="55"/>
      <c r="L446" s="55"/>
      <c r="M446" s="55"/>
    </row>
    <row r="447" spans="10:13" ht="21">
      <c r="J447" s="55"/>
      <c r="K447" s="55"/>
      <c r="L447" s="55"/>
      <c r="M447" s="55"/>
    </row>
    <row r="448" spans="10:13" ht="21">
      <c r="J448" s="55"/>
      <c r="K448" s="55"/>
      <c r="L448" s="55"/>
      <c r="M448" s="55"/>
    </row>
    <row r="449" spans="10:13" ht="21">
      <c r="J449" s="55"/>
      <c r="K449" s="55"/>
      <c r="L449" s="55"/>
      <c r="M449" s="55"/>
    </row>
    <row r="450" spans="10:13" ht="21">
      <c r="J450" s="55"/>
      <c r="K450" s="55"/>
      <c r="L450" s="55"/>
      <c r="M450" s="55"/>
    </row>
    <row r="451" spans="10:13" ht="21">
      <c r="J451" s="55"/>
      <c r="K451" s="55"/>
      <c r="L451" s="55"/>
      <c r="M451" s="55"/>
    </row>
    <row r="452" spans="10:13" ht="21">
      <c r="J452" s="55"/>
      <c r="K452" s="55"/>
      <c r="L452" s="55"/>
      <c r="M452" s="55"/>
    </row>
    <row r="453" spans="10:13" ht="21">
      <c r="J453" s="55"/>
      <c r="K453" s="55"/>
      <c r="L453" s="55"/>
      <c r="M453" s="55"/>
    </row>
    <row r="454" spans="10:13" ht="21">
      <c r="J454" s="55"/>
      <c r="K454" s="55"/>
      <c r="L454" s="55"/>
      <c r="M454" s="55"/>
    </row>
    <row r="455" spans="10:13" ht="21">
      <c r="J455" s="55"/>
      <c r="K455" s="55"/>
      <c r="L455" s="55"/>
      <c r="M455" s="55"/>
    </row>
    <row r="456" spans="10:13" ht="21">
      <c r="J456" s="55"/>
      <c r="K456" s="55"/>
      <c r="L456" s="55"/>
      <c r="M456" s="55"/>
    </row>
    <row r="457" spans="10:13" ht="21">
      <c r="J457" s="55"/>
      <c r="K457" s="55"/>
      <c r="L457" s="55"/>
      <c r="M457" s="55"/>
    </row>
    <row r="458" spans="10:13" ht="21">
      <c r="J458" s="55"/>
      <c r="K458" s="55"/>
      <c r="L458" s="55"/>
      <c r="M458" s="55"/>
    </row>
    <row r="459" spans="10:13" ht="21">
      <c r="J459" s="55"/>
      <c r="K459" s="55"/>
      <c r="L459" s="55"/>
      <c r="M459" s="55"/>
    </row>
    <row r="460" spans="10:13" ht="21">
      <c r="J460" s="55"/>
      <c r="K460" s="55"/>
      <c r="L460" s="55"/>
      <c r="M460" s="55"/>
    </row>
    <row r="461" spans="10:13" ht="21">
      <c r="J461" s="55"/>
      <c r="K461" s="55"/>
      <c r="L461" s="55"/>
      <c r="M461" s="55"/>
    </row>
    <row r="462" spans="10:13" ht="21">
      <c r="J462" s="55"/>
      <c r="K462" s="55"/>
      <c r="L462" s="55"/>
      <c r="M462" s="55"/>
    </row>
    <row r="463" spans="10:13" ht="21">
      <c r="J463" s="55"/>
      <c r="K463" s="55"/>
      <c r="L463" s="55"/>
      <c r="M463" s="55"/>
    </row>
    <row r="464" spans="10:13" ht="21">
      <c r="J464" s="55"/>
      <c r="K464" s="55"/>
      <c r="L464" s="55"/>
      <c r="M464" s="55"/>
    </row>
    <row r="465" spans="10:13" ht="21">
      <c r="J465" s="55"/>
      <c r="K465" s="55"/>
      <c r="L465" s="55"/>
      <c r="M465" s="55"/>
    </row>
    <row r="466" spans="10:13" ht="21">
      <c r="J466" s="55"/>
      <c r="K466" s="55"/>
      <c r="L466" s="55"/>
      <c r="M466" s="55"/>
    </row>
    <row r="467" spans="10:13" ht="21">
      <c r="J467" s="55"/>
      <c r="K467" s="55"/>
      <c r="L467" s="55"/>
      <c r="M467" s="55"/>
    </row>
    <row r="468" spans="10:13" ht="21">
      <c r="J468" s="55"/>
      <c r="K468" s="55"/>
      <c r="L468" s="55"/>
      <c r="M468" s="55"/>
    </row>
    <row r="469" spans="10:13" ht="21">
      <c r="J469" s="55"/>
      <c r="K469" s="55"/>
      <c r="L469" s="55"/>
      <c r="M469" s="55"/>
    </row>
    <row r="470" spans="10:13" ht="21">
      <c r="J470" s="55"/>
      <c r="K470" s="55"/>
      <c r="L470" s="55"/>
      <c r="M470" s="55"/>
    </row>
    <row r="471" spans="10:13" ht="21">
      <c r="J471" s="55"/>
      <c r="K471" s="55"/>
      <c r="L471" s="55"/>
      <c r="M471" s="55"/>
    </row>
    <row r="472" spans="10:13" ht="21">
      <c r="J472" s="55"/>
      <c r="K472" s="55"/>
      <c r="L472" s="55"/>
      <c r="M472" s="55"/>
    </row>
    <row r="473" spans="10:13" ht="21">
      <c r="J473" s="55"/>
      <c r="K473" s="55"/>
      <c r="L473" s="55"/>
      <c r="M473" s="55"/>
    </row>
    <row r="474" spans="10:13" ht="21">
      <c r="J474" s="55"/>
      <c r="K474" s="55"/>
      <c r="L474" s="55"/>
      <c r="M474" s="55"/>
    </row>
    <row r="475" spans="10:13" ht="21">
      <c r="J475" s="55"/>
      <c r="K475" s="55"/>
      <c r="L475" s="55"/>
      <c r="M475" s="55"/>
    </row>
    <row r="476" spans="10:13" ht="21">
      <c r="J476" s="55"/>
      <c r="K476" s="55"/>
      <c r="L476" s="55"/>
      <c r="M476" s="55"/>
    </row>
    <row r="477" spans="10:13" ht="21">
      <c r="J477" s="55"/>
      <c r="K477" s="55"/>
      <c r="L477" s="55"/>
      <c r="M477" s="55"/>
    </row>
    <row r="478" spans="10:13" ht="21">
      <c r="J478" s="55"/>
      <c r="K478" s="55"/>
      <c r="L478" s="55"/>
      <c r="M478" s="55"/>
    </row>
    <row r="479" spans="10:13" ht="21">
      <c r="J479" s="55"/>
      <c r="K479" s="55"/>
      <c r="L479" s="55"/>
      <c r="M479" s="55"/>
    </row>
    <row r="480" spans="10:13" ht="21">
      <c r="J480" s="55"/>
      <c r="K480" s="55"/>
      <c r="L480" s="55"/>
      <c r="M480" s="55"/>
    </row>
    <row r="481" spans="10:13" ht="21">
      <c r="J481" s="55"/>
      <c r="K481" s="55"/>
      <c r="L481" s="55"/>
      <c r="M481" s="55"/>
    </row>
    <row r="482" spans="10:13" ht="21">
      <c r="J482" s="55"/>
      <c r="K482" s="55"/>
      <c r="L482" s="55"/>
      <c r="M482" s="55"/>
    </row>
    <row r="483" spans="10:13" ht="21">
      <c r="J483" s="55"/>
      <c r="K483" s="55"/>
      <c r="L483" s="55"/>
      <c r="M483" s="55"/>
    </row>
    <row r="484" spans="10:13" ht="21">
      <c r="J484" s="55"/>
      <c r="K484" s="55"/>
      <c r="L484" s="55"/>
      <c r="M484" s="55"/>
    </row>
    <row r="485" spans="10:13" ht="21">
      <c r="J485" s="55"/>
      <c r="K485" s="55"/>
      <c r="L485" s="55"/>
      <c r="M485" s="55"/>
    </row>
    <row r="486" spans="10:13" ht="21">
      <c r="J486" s="55"/>
      <c r="K486" s="55"/>
      <c r="L486" s="55"/>
      <c r="M486" s="55"/>
    </row>
    <row r="487" spans="10:13" ht="21">
      <c r="J487" s="55"/>
      <c r="K487" s="55"/>
      <c r="L487" s="55"/>
      <c r="M487" s="55"/>
    </row>
    <row r="488" spans="10:13" ht="21">
      <c r="J488" s="55"/>
      <c r="K488" s="55"/>
      <c r="L488" s="55"/>
      <c r="M488" s="55"/>
    </row>
    <row r="489" spans="10:13" ht="21">
      <c r="J489" s="55"/>
      <c r="K489" s="55"/>
      <c r="L489" s="55"/>
      <c r="M489" s="55"/>
    </row>
    <row r="490" spans="10:13" ht="21">
      <c r="J490" s="55"/>
      <c r="K490" s="55"/>
      <c r="L490" s="55"/>
      <c r="M490" s="55"/>
    </row>
    <row r="491" spans="10:13" ht="21">
      <c r="J491" s="55"/>
      <c r="K491" s="55"/>
      <c r="L491" s="55"/>
      <c r="M491" s="55"/>
    </row>
    <row r="492" spans="10:13" ht="21">
      <c r="J492" s="55"/>
      <c r="K492" s="55"/>
      <c r="L492" s="55"/>
      <c r="M492" s="55"/>
    </row>
    <row r="493" spans="10:13" ht="21">
      <c r="J493" s="55"/>
      <c r="K493" s="55"/>
      <c r="L493" s="55"/>
      <c r="M493" s="55"/>
    </row>
    <row r="494" spans="10:13" ht="21">
      <c r="J494" s="55"/>
      <c r="K494" s="55"/>
      <c r="L494" s="55"/>
      <c r="M494" s="55"/>
    </row>
    <row r="495" spans="10:13" ht="21">
      <c r="J495" s="55"/>
      <c r="K495" s="55"/>
      <c r="L495" s="55"/>
      <c r="M495" s="55"/>
    </row>
    <row r="496" spans="10:13" ht="21">
      <c r="J496" s="55"/>
      <c r="K496" s="55"/>
      <c r="L496" s="55"/>
      <c r="M496" s="55"/>
    </row>
    <row r="497" spans="10:13" ht="21">
      <c r="J497" s="55"/>
      <c r="K497" s="55"/>
      <c r="L497" s="55"/>
      <c r="M497" s="55"/>
    </row>
    <row r="498" spans="10:13" ht="21">
      <c r="J498" s="55"/>
      <c r="K498" s="55"/>
      <c r="L498" s="55"/>
      <c r="M498" s="55"/>
    </row>
    <row r="499" spans="10:13" ht="21">
      <c r="J499" s="55"/>
      <c r="K499" s="55"/>
      <c r="L499" s="55"/>
      <c r="M499" s="55"/>
    </row>
    <row r="500" spans="10:13" ht="21">
      <c r="J500" s="55"/>
      <c r="K500" s="55"/>
      <c r="L500" s="55"/>
      <c r="M500" s="55"/>
    </row>
    <row r="501" spans="10:13" ht="21">
      <c r="J501" s="55"/>
      <c r="K501" s="55"/>
      <c r="L501" s="55"/>
      <c r="M501" s="55"/>
    </row>
    <row r="502" spans="10:13" ht="21">
      <c r="J502" s="55"/>
      <c r="K502" s="55"/>
      <c r="L502" s="55"/>
      <c r="M502" s="55"/>
    </row>
    <row r="503" spans="10:13" ht="21">
      <c r="J503" s="55"/>
      <c r="K503" s="55"/>
      <c r="L503" s="55"/>
      <c r="M503" s="55"/>
    </row>
    <row r="504" spans="10:13" ht="21">
      <c r="J504" s="55"/>
      <c r="K504" s="55"/>
      <c r="L504" s="55"/>
      <c r="M504" s="55"/>
    </row>
    <row r="505" spans="10:13" ht="21">
      <c r="J505" s="55"/>
      <c r="K505" s="55"/>
      <c r="L505" s="55"/>
      <c r="M505" s="55"/>
    </row>
    <row r="506" spans="10:13" ht="21">
      <c r="J506" s="55"/>
      <c r="K506" s="55"/>
      <c r="L506" s="55"/>
      <c r="M506" s="55"/>
    </row>
    <row r="507" spans="10:13" ht="21">
      <c r="J507" s="55"/>
      <c r="K507" s="55"/>
      <c r="L507" s="55"/>
      <c r="M507" s="55"/>
    </row>
    <row r="508" spans="10:13" ht="21">
      <c r="J508" s="55"/>
      <c r="K508" s="55"/>
      <c r="L508" s="55"/>
      <c r="M508" s="55"/>
    </row>
    <row r="509" spans="10:13" ht="21">
      <c r="J509" s="55"/>
      <c r="K509" s="55"/>
      <c r="L509" s="55"/>
      <c r="M509" s="55"/>
    </row>
    <row r="510" spans="10:13" ht="21">
      <c r="J510" s="55"/>
      <c r="K510" s="55"/>
      <c r="L510" s="55"/>
      <c r="M510" s="55"/>
    </row>
    <row r="511" spans="10:13" ht="21">
      <c r="J511" s="55"/>
      <c r="K511" s="55"/>
      <c r="L511" s="55"/>
      <c r="M511" s="55"/>
    </row>
    <row r="512" spans="10:13" ht="21">
      <c r="J512" s="55"/>
      <c r="K512" s="55"/>
      <c r="L512" s="55"/>
      <c r="M512" s="55"/>
    </row>
    <row r="513" spans="10:13" ht="21">
      <c r="J513" s="55"/>
      <c r="K513" s="55"/>
      <c r="L513" s="55"/>
      <c r="M513" s="55"/>
    </row>
    <row r="514" spans="10:13" ht="21">
      <c r="J514" s="55"/>
      <c r="K514" s="55"/>
      <c r="L514" s="55"/>
      <c r="M514" s="55"/>
    </row>
    <row r="515" spans="10:13" ht="21">
      <c r="J515" s="55"/>
      <c r="K515" s="55"/>
      <c r="L515" s="55"/>
      <c r="M515" s="55"/>
    </row>
    <row r="516" spans="10:13" ht="21">
      <c r="J516" s="55"/>
      <c r="K516" s="55"/>
      <c r="L516" s="55"/>
      <c r="M516" s="55"/>
    </row>
    <row r="517" spans="10:13" ht="21">
      <c r="J517" s="55"/>
      <c r="K517" s="55"/>
      <c r="L517" s="55"/>
      <c r="M517" s="55"/>
    </row>
    <row r="518" spans="10:13" ht="21">
      <c r="J518" s="55"/>
      <c r="K518" s="55"/>
      <c r="L518" s="55"/>
      <c r="M518" s="55"/>
    </row>
    <row r="519" spans="10:13" ht="21">
      <c r="J519" s="55"/>
      <c r="K519" s="55"/>
      <c r="L519" s="55"/>
      <c r="M519" s="55"/>
    </row>
    <row r="520" spans="10:13" ht="21">
      <c r="J520" s="55"/>
      <c r="K520" s="55"/>
      <c r="L520" s="55"/>
      <c r="M520" s="55"/>
    </row>
    <row r="521" spans="10:13" ht="21">
      <c r="J521" s="55"/>
      <c r="K521" s="55"/>
      <c r="L521" s="55"/>
      <c r="M521" s="55"/>
    </row>
    <row r="522" spans="10:13" ht="21">
      <c r="J522" s="55"/>
      <c r="K522" s="55"/>
      <c r="L522" s="55"/>
      <c r="M522" s="55"/>
    </row>
    <row r="523" spans="10:13" ht="21">
      <c r="J523" s="55"/>
      <c r="K523" s="55"/>
      <c r="L523" s="55"/>
      <c r="M523" s="55"/>
    </row>
    <row r="524" spans="10:13" ht="21">
      <c r="J524" s="55"/>
      <c r="K524" s="55"/>
      <c r="L524" s="55"/>
      <c r="M524" s="55"/>
    </row>
    <row r="525" spans="10:13" ht="21">
      <c r="J525" s="55"/>
      <c r="K525" s="55"/>
      <c r="L525" s="55"/>
      <c r="M525" s="55"/>
    </row>
    <row r="526" spans="10:13" ht="21">
      <c r="J526" s="55"/>
      <c r="K526" s="55"/>
      <c r="L526" s="55"/>
      <c r="M526" s="55"/>
    </row>
    <row r="527" spans="10:13" ht="21">
      <c r="J527" s="55"/>
      <c r="K527" s="55"/>
      <c r="L527" s="55"/>
      <c r="M527" s="55"/>
    </row>
    <row r="528" spans="10:13" ht="21">
      <c r="J528" s="55"/>
      <c r="K528" s="55"/>
      <c r="L528" s="55"/>
      <c r="M528" s="55"/>
    </row>
    <row r="529" spans="10:13" ht="21">
      <c r="J529" s="55"/>
      <c r="K529" s="55"/>
      <c r="L529" s="55"/>
      <c r="M529" s="55"/>
    </row>
    <row r="530" spans="10:13" ht="21">
      <c r="J530" s="55"/>
      <c r="K530" s="55"/>
      <c r="L530" s="55"/>
      <c r="M530" s="55"/>
    </row>
    <row r="531" spans="10:13" ht="21">
      <c r="J531" s="55"/>
      <c r="K531" s="55"/>
      <c r="L531" s="55"/>
      <c r="M531" s="55"/>
    </row>
    <row r="532" spans="10:13" ht="21">
      <c r="J532" s="55"/>
      <c r="K532" s="55"/>
      <c r="L532" s="55"/>
      <c r="M532" s="55"/>
    </row>
  </sheetData>
  <mergeCells count="15">
    <mergeCell ref="A32:M32"/>
    <mergeCell ref="J4:L4"/>
    <mergeCell ref="A12:M12"/>
    <mergeCell ref="A18:M18"/>
    <mergeCell ref="A26:M26"/>
    <mergeCell ref="A1:M1"/>
    <mergeCell ref="A2:M2"/>
    <mergeCell ref="G4:I4"/>
    <mergeCell ref="A6:M6"/>
    <mergeCell ref="A3:A5"/>
    <mergeCell ref="F3:I3"/>
    <mergeCell ref="B3:E3"/>
    <mergeCell ref="C4:E4"/>
    <mergeCell ref="M3:M5"/>
    <mergeCell ref="J3:L3"/>
  </mergeCells>
  <printOptions/>
  <pageMargins left="0.35433070866141736" right="0.196850393700787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ละมัย</oddFooter>
  </headerFooter>
  <rowBreaks count="1" manualBreakCount="1">
    <brk id="2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4"/>
  <sheetViews>
    <sheetView workbookViewId="0" topLeftCell="A10">
      <selection activeCell="K25" sqref="K25"/>
    </sheetView>
  </sheetViews>
  <sheetFormatPr defaultColWidth="9.140625" defaultRowHeight="12.75"/>
  <cols>
    <col min="1" max="1" width="28.28125" style="1" customWidth="1"/>
    <col min="2" max="2" width="7.7109375" style="1" customWidth="1"/>
    <col min="3" max="5" width="5.8515625" style="1" customWidth="1"/>
    <col min="6" max="6" width="7.7109375" style="1" customWidth="1"/>
    <col min="7" max="9" width="5.8515625" style="1" customWidth="1"/>
    <col min="10" max="10" width="7.421875" style="1" customWidth="1"/>
    <col min="11" max="11" width="7.00390625" style="1" customWidth="1"/>
    <col min="12" max="12" width="7.140625" style="1" customWidth="1"/>
    <col min="13" max="13" width="9.421875" style="1" customWidth="1"/>
    <col min="14" max="16384" width="9.140625" style="1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115" t="s">
        <v>20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2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21">
      <c r="A6" s="34" t="s">
        <v>11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s="10" customFormat="1" ht="21">
      <c r="A7" s="9" t="s">
        <v>13</v>
      </c>
      <c r="B7" s="3">
        <v>115</v>
      </c>
      <c r="C7" s="3">
        <v>12</v>
      </c>
      <c r="D7" s="3">
        <v>3</v>
      </c>
      <c r="E7" s="3">
        <v>7</v>
      </c>
      <c r="F7" s="3">
        <v>46</v>
      </c>
      <c r="G7" s="3">
        <v>12</v>
      </c>
      <c r="H7" s="3">
        <v>3</v>
      </c>
      <c r="I7" s="3">
        <v>7</v>
      </c>
      <c r="J7" s="45">
        <f>(B7*C7+F7*G7)/38</f>
        <v>50.84</v>
      </c>
      <c r="K7" s="45">
        <f>(B7*D7+F7*H7)/38</f>
        <v>12.71</v>
      </c>
      <c r="L7" s="45">
        <f>(B7*E7+F7*I7)/38</f>
        <v>29.66</v>
      </c>
      <c r="M7" s="46">
        <f>SUM(J7:L7)</f>
        <v>93.21</v>
      </c>
    </row>
    <row r="8" spans="1:13" s="10" customFormat="1" ht="21">
      <c r="A8" s="9" t="s">
        <v>306</v>
      </c>
      <c r="B8" s="3">
        <v>57</v>
      </c>
      <c r="C8" s="3">
        <v>18</v>
      </c>
      <c r="D8" s="3">
        <v>0</v>
      </c>
      <c r="E8" s="3">
        <v>3</v>
      </c>
      <c r="F8" s="3">
        <v>43</v>
      </c>
      <c r="G8" s="3">
        <v>21</v>
      </c>
      <c r="H8" s="3">
        <v>0</v>
      </c>
      <c r="I8" s="3">
        <v>0</v>
      </c>
      <c r="J8" s="45">
        <f>(B8*C8+F8*G8)/38</f>
        <v>50.76</v>
      </c>
      <c r="K8" s="45">
        <f>(B8*D8+F8*H8)/38</f>
        <v>0</v>
      </c>
      <c r="L8" s="45">
        <f>(B8*E8+F8*I8)/38</f>
        <v>4.5</v>
      </c>
      <c r="M8" s="46">
        <f>SUM(J8:L8)</f>
        <v>55.26</v>
      </c>
    </row>
    <row r="9" spans="1:13" s="10" customFormat="1" ht="21">
      <c r="A9" s="9" t="s">
        <v>307</v>
      </c>
      <c r="B9" s="3">
        <v>67</v>
      </c>
      <c r="C9" s="3">
        <v>18</v>
      </c>
      <c r="D9" s="3">
        <v>0</v>
      </c>
      <c r="E9" s="3">
        <v>3</v>
      </c>
      <c r="F9" s="3">
        <v>57</v>
      </c>
      <c r="G9" s="3">
        <v>18</v>
      </c>
      <c r="H9" s="3">
        <v>3</v>
      </c>
      <c r="I9" s="3">
        <v>0</v>
      </c>
      <c r="J9" s="45">
        <f>(B9*C9+F9*G9)/38</f>
        <v>58.74</v>
      </c>
      <c r="K9" s="45">
        <f>(B9*D9+F9*H9)/38</f>
        <v>4.5</v>
      </c>
      <c r="L9" s="45">
        <f>(B9*E9+F9*I9)/38</f>
        <v>5.29</v>
      </c>
      <c r="M9" s="46">
        <f>SUM(J9:L9)</f>
        <v>68.53</v>
      </c>
    </row>
    <row r="10" spans="1:13" s="10" customFormat="1" ht="21">
      <c r="A10" s="9" t="s">
        <v>256</v>
      </c>
      <c r="B10" s="3">
        <v>0</v>
      </c>
      <c r="C10" s="3"/>
      <c r="D10" s="3"/>
      <c r="E10" s="3"/>
      <c r="F10" s="3">
        <v>25</v>
      </c>
      <c r="G10" s="3">
        <v>0</v>
      </c>
      <c r="H10" s="3">
        <v>0</v>
      </c>
      <c r="I10" s="3">
        <v>0</v>
      </c>
      <c r="J10" s="45">
        <f>(B10*C10+F10*G10)/38</f>
        <v>0</v>
      </c>
      <c r="K10" s="45">
        <f>(B10*D10+F10*H10)/38</f>
        <v>0</v>
      </c>
      <c r="L10" s="45">
        <f>(B10*E10+F10*I10)/38</f>
        <v>0</v>
      </c>
      <c r="M10" s="46">
        <f>SUM(J10:L10)</f>
        <v>0</v>
      </c>
    </row>
    <row r="11" spans="1:13" s="10" customFormat="1" ht="21">
      <c r="A11" s="11" t="s">
        <v>16</v>
      </c>
      <c r="B11" s="6">
        <f>SUM(B7:B10)</f>
        <v>239</v>
      </c>
      <c r="C11" s="6"/>
      <c r="D11" s="6"/>
      <c r="E11" s="3"/>
      <c r="F11" s="6">
        <f>SUM(F7:F10)</f>
        <v>171</v>
      </c>
      <c r="G11" s="6"/>
      <c r="H11" s="6"/>
      <c r="I11" s="3"/>
      <c r="J11" s="47">
        <f>SUM(J7:J10)</f>
        <v>160.34</v>
      </c>
      <c r="K11" s="47">
        <f>SUM(K7:K10)</f>
        <v>17.21</v>
      </c>
      <c r="L11" s="47">
        <f>SUM(L7:L10)</f>
        <v>39.45</v>
      </c>
      <c r="M11" s="48">
        <f>SUM(M7:M10)</f>
        <v>217</v>
      </c>
    </row>
    <row r="12" spans="1:13" ht="21">
      <c r="A12" s="98" t="s">
        <v>14</v>
      </c>
      <c r="B12" s="99"/>
      <c r="C12" s="99"/>
      <c r="D12" s="99"/>
      <c r="E12" s="99"/>
      <c r="F12" s="99"/>
      <c r="G12" s="99"/>
      <c r="H12" s="99"/>
      <c r="I12" s="99"/>
      <c r="J12" s="85"/>
      <c r="K12" s="85"/>
      <c r="L12" s="85"/>
      <c r="M12" s="109"/>
    </row>
    <row r="13" spans="1:13" s="10" customFormat="1" ht="21">
      <c r="A13" s="9" t="s">
        <v>13</v>
      </c>
      <c r="B13" s="3">
        <v>25</v>
      </c>
      <c r="C13" s="3">
        <v>18</v>
      </c>
      <c r="D13" s="3">
        <v>0</v>
      </c>
      <c r="E13" s="3">
        <v>4</v>
      </c>
      <c r="F13" s="3">
        <v>24</v>
      </c>
      <c r="G13" s="3">
        <v>15</v>
      </c>
      <c r="H13" s="3">
        <v>0</v>
      </c>
      <c r="I13" s="3">
        <v>7</v>
      </c>
      <c r="J13" s="45">
        <f>(B13*C13+F13*G13)/38</f>
        <v>21.32</v>
      </c>
      <c r="K13" s="45">
        <f>(B13*D13+F13*H13)/38</f>
        <v>0</v>
      </c>
      <c r="L13" s="45">
        <f>(B13*E13+F13*I13)/38</f>
        <v>7.05</v>
      </c>
      <c r="M13" s="46">
        <f>SUM(J13:L13)</f>
        <v>28.37</v>
      </c>
    </row>
    <row r="14" spans="1:13" s="10" customFormat="1" ht="21">
      <c r="A14" s="9" t="s">
        <v>12</v>
      </c>
      <c r="B14" s="3">
        <v>37</v>
      </c>
      <c r="C14" s="3">
        <v>18</v>
      </c>
      <c r="D14" s="3">
        <v>0</v>
      </c>
      <c r="E14" s="3">
        <v>3</v>
      </c>
      <c r="F14" s="3">
        <v>22</v>
      </c>
      <c r="G14" s="3">
        <v>15</v>
      </c>
      <c r="H14" s="3">
        <v>3</v>
      </c>
      <c r="I14" s="3">
        <v>3</v>
      </c>
      <c r="J14" s="45">
        <f>(B14*C14+F14*G14)/38</f>
        <v>26.21</v>
      </c>
      <c r="K14" s="45">
        <f>(B14*D14+F14*H14)/38</f>
        <v>1.74</v>
      </c>
      <c r="L14" s="45">
        <f>(B14*E14+F14*I14)/38</f>
        <v>4.66</v>
      </c>
      <c r="M14" s="46">
        <f>SUM(J14:L14)</f>
        <v>32.61</v>
      </c>
    </row>
    <row r="15" spans="1:13" s="10" customFormat="1" ht="21">
      <c r="A15" s="9" t="s">
        <v>256</v>
      </c>
      <c r="B15" s="3">
        <v>0</v>
      </c>
      <c r="C15" s="3"/>
      <c r="D15" s="3"/>
      <c r="E15" s="3"/>
      <c r="F15" s="3">
        <v>2</v>
      </c>
      <c r="G15" s="3">
        <v>0</v>
      </c>
      <c r="H15" s="3">
        <v>0</v>
      </c>
      <c r="I15" s="3">
        <v>0</v>
      </c>
      <c r="J15" s="45">
        <f>(B15*C15+F15*G15)/38</f>
        <v>0</v>
      </c>
      <c r="K15" s="45">
        <f>(B15*D15+F15*H15)/38</f>
        <v>0</v>
      </c>
      <c r="L15" s="45">
        <f>(B15*E15+F15*I15)/38</f>
        <v>0</v>
      </c>
      <c r="M15" s="46">
        <f>SUM(J15:L15)</f>
        <v>0</v>
      </c>
    </row>
    <row r="16" spans="1:13" s="10" customFormat="1" ht="21">
      <c r="A16" s="11" t="s">
        <v>17</v>
      </c>
      <c r="B16" s="6">
        <f>SUM(B13:B15)</f>
        <v>62</v>
      </c>
      <c r="C16" s="6"/>
      <c r="D16" s="6"/>
      <c r="E16" s="3"/>
      <c r="F16" s="3">
        <f>SUM(F13:F15)</f>
        <v>48</v>
      </c>
      <c r="G16" s="3"/>
      <c r="H16" s="3"/>
      <c r="I16" s="3"/>
      <c r="J16" s="47">
        <f>SUM(J13:J15)</f>
        <v>47.53</v>
      </c>
      <c r="K16" s="47">
        <f>SUM(K13:K15)</f>
        <v>1.74</v>
      </c>
      <c r="L16" s="47">
        <f>SUM(L13:L15)</f>
        <v>11.71</v>
      </c>
      <c r="M16" s="48">
        <f>SUM(M13:M15)</f>
        <v>60.98</v>
      </c>
    </row>
    <row r="17" spans="1:13" ht="21">
      <c r="A17" s="98" t="s">
        <v>15</v>
      </c>
      <c r="B17" s="99"/>
      <c r="C17" s="99"/>
      <c r="D17" s="99"/>
      <c r="E17" s="99"/>
      <c r="F17" s="99"/>
      <c r="G17" s="99"/>
      <c r="H17" s="99"/>
      <c r="I17" s="99"/>
      <c r="J17" s="85"/>
      <c r="K17" s="85"/>
      <c r="L17" s="85"/>
      <c r="M17" s="109"/>
    </row>
    <row r="18" spans="1:13" s="10" customFormat="1" ht="21">
      <c r="A18" s="9" t="s">
        <v>13</v>
      </c>
      <c r="B18" s="3">
        <v>330</v>
      </c>
      <c r="C18" s="3">
        <v>15</v>
      </c>
      <c r="D18" s="3">
        <v>0</v>
      </c>
      <c r="E18" s="3">
        <v>7</v>
      </c>
      <c r="F18" s="3">
        <v>183</v>
      </c>
      <c r="G18" s="3">
        <v>15</v>
      </c>
      <c r="H18" s="3">
        <v>0</v>
      </c>
      <c r="I18" s="3">
        <v>7</v>
      </c>
      <c r="J18" s="45">
        <f>(B18*C18+F18*G18)/38</f>
        <v>202.5</v>
      </c>
      <c r="K18" s="45">
        <f>(B18*D18+F18*H18)/38</f>
        <v>0</v>
      </c>
      <c r="L18" s="45">
        <f>(B18*E18+F18*I18)/38</f>
        <v>94.5</v>
      </c>
      <c r="M18" s="46">
        <f>SUM(J18:L18)</f>
        <v>297</v>
      </c>
    </row>
    <row r="19" spans="1:13" s="10" customFormat="1" ht="21">
      <c r="A19" s="9" t="s">
        <v>306</v>
      </c>
      <c r="B19" s="3">
        <v>192</v>
      </c>
      <c r="C19" s="3">
        <v>15</v>
      </c>
      <c r="D19" s="3">
        <v>3</v>
      </c>
      <c r="E19" s="3">
        <v>3</v>
      </c>
      <c r="F19" s="3">
        <v>190</v>
      </c>
      <c r="G19" s="3">
        <v>15</v>
      </c>
      <c r="H19" s="3">
        <v>3</v>
      </c>
      <c r="I19" s="3">
        <v>3</v>
      </c>
      <c r="J19" s="45">
        <f>(B19*C19+F19*G19)/38</f>
        <v>150.79</v>
      </c>
      <c r="K19" s="45">
        <f>(B19*D19+F19*H19)/38</f>
        <v>30.16</v>
      </c>
      <c r="L19" s="45">
        <f>(B19*E19+F19*I19)/38</f>
        <v>30.16</v>
      </c>
      <c r="M19" s="46">
        <f>SUM(J19:L19)</f>
        <v>211.11</v>
      </c>
    </row>
    <row r="20" spans="1:13" s="10" customFormat="1" ht="21">
      <c r="A20" s="9" t="s">
        <v>307</v>
      </c>
      <c r="B20" s="3">
        <v>170</v>
      </c>
      <c r="C20" s="3">
        <v>15</v>
      </c>
      <c r="D20" s="3">
        <v>3</v>
      </c>
      <c r="E20" s="3">
        <v>3</v>
      </c>
      <c r="F20" s="3">
        <v>130</v>
      </c>
      <c r="G20" s="3">
        <v>21</v>
      </c>
      <c r="H20" s="3">
        <v>0</v>
      </c>
      <c r="I20" s="3">
        <v>0</v>
      </c>
      <c r="J20" s="45">
        <f>(B20*C20+F20*G20)/38</f>
        <v>138.95</v>
      </c>
      <c r="K20" s="45">
        <f>(B20*D20+F20*H20)/38</f>
        <v>13.42</v>
      </c>
      <c r="L20" s="45">
        <f>(B20*E20+F20*I20)/38</f>
        <v>13.42</v>
      </c>
      <c r="M20" s="46">
        <f>SUM(J20:L20)</f>
        <v>165.79</v>
      </c>
    </row>
    <row r="21" spans="1:13" s="10" customFormat="1" ht="21">
      <c r="A21" s="9" t="s">
        <v>256</v>
      </c>
      <c r="B21" s="3">
        <v>0</v>
      </c>
      <c r="C21" s="3"/>
      <c r="D21" s="3"/>
      <c r="E21" s="3"/>
      <c r="F21" s="3">
        <v>10</v>
      </c>
      <c r="G21" s="3">
        <v>0</v>
      </c>
      <c r="H21" s="3">
        <v>0</v>
      </c>
      <c r="I21" s="3">
        <v>0</v>
      </c>
      <c r="J21" s="45">
        <f>(B21*C21+F21*G21)/38</f>
        <v>0</v>
      </c>
      <c r="K21" s="45">
        <f>(B21*D21+F21*H21)/38</f>
        <v>0</v>
      </c>
      <c r="L21" s="45">
        <f>(B21*E21+F21*I21)/38</f>
        <v>0</v>
      </c>
      <c r="M21" s="46">
        <f>SUM(J21:L21)</f>
        <v>0</v>
      </c>
    </row>
    <row r="22" spans="1:13" s="10" customFormat="1" ht="21">
      <c r="A22" s="11" t="s">
        <v>18</v>
      </c>
      <c r="B22" s="6">
        <f>SUM(B18:B21)</f>
        <v>692</v>
      </c>
      <c r="C22" s="6"/>
      <c r="D22" s="6"/>
      <c r="E22" s="3"/>
      <c r="F22" s="3">
        <f>SUM(F18:F21)</f>
        <v>513</v>
      </c>
      <c r="G22" s="3"/>
      <c r="H22" s="3"/>
      <c r="I22" s="3"/>
      <c r="J22" s="47">
        <f>SUM(J18:J21)</f>
        <v>492.24</v>
      </c>
      <c r="K22" s="47">
        <f>SUM(K18:K21)</f>
        <v>43.58</v>
      </c>
      <c r="L22" s="47">
        <f>SUM(L18:L21)</f>
        <v>138.08</v>
      </c>
      <c r="M22" s="48">
        <f>SUM(M18:M21)</f>
        <v>673.9</v>
      </c>
    </row>
    <row r="23" spans="1:13" ht="21">
      <c r="A23" s="98" t="s">
        <v>41</v>
      </c>
      <c r="B23" s="99"/>
      <c r="C23" s="99"/>
      <c r="D23" s="99"/>
      <c r="E23" s="99"/>
      <c r="F23" s="99"/>
      <c r="G23" s="99"/>
      <c r="H23" s="99"/>
      <c r="I23" s="99"/>
      <c r="J23" s="85"/>
      <c r="K23" s="85"/>
      <c r="L23" s="85"/>
      <c r="M23" s="109"/>
    </row>
    <row r="24" spans="1:13" s="10" customFormat="1" ht="21">
      <c r="A24" s="9" t="s">
        <v>13</v>
      </c>
      <c r="B24" s="3">
        <v>0</v>
      </c>
      <c r="C24" s="3"/>
      <c r="D24" s="3"/>
      <c r="E24" s="3"/>
      <c r="F24" s="3">
        <v>0</v>
      </c>
      <c r="G24" s="3"/>
      <c r="H24" s="3"/>
      <c r="I24" s="3"/>
      <c r="J24" s="45"/>
      <c r="K24" s="45"/>
      <c r="L24" s="45"/>
      <c r="M24" s="46"/>
    </row>
    <row r="25" spans="1:13" s="10" customFormat="1" ht="21">
      <c r="A25" s="9" t="s">
        <v>12</v>
      </c>
      <c r="B25" s="3">
        <v>56</v>
      </c>
      <c r="C25" s="3">
        <v>18</v>
      </c>
      <c r="D25" s="3">
        <v>0</v>
      </c>
      <c r="E25" s="3">
        <v>3</v>
      </c>
      <c r="F25" s="3">
        <v>0</v>
      </c>
      <c r="G25" s="3"/>
      <c r="H25" s="3"/>
      <c r="I25" s="3"/>
      <c r="J25" s="45">
        <f>(B25*C25+F25*G25)/19</f>
        <v>53.05</v>
      </c>
      <c r="K25" s="45">
        <f>(B25*D25+F25*H25)/19</f>
        <v>0</v>
      </c>
      <c r="L25" s="45">
        <f>(B25*E25+F25*I25)/19</f>
        <v>8.84</v>
      </c>
      <c r="M25" s="46">
        <f>SUM(J25:L25)</f>
        <v>61.89</v>
      </c>
    </row>
    <row r="26" spans="1:13" s="10" customFormat="1" ht="21">
      <c r="A26" s="9" t="s">
        <v>256</v>
      </c>
      <c r="B26" s="3">
        <v>1</v>
      </c>
      <c r="C26" s="3">
        <v>0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45">
        <f>(B26*C26+F26*G26)/19</f>
        <v>0</v>
      </c>
      <c r="K26" s="45">
        <f>(B26*D26+F26*H26)/19</f>
        <v>0</v>
      </c>
      <c r="L26" s="45">
        <f>(B26*E26+F26*I26)/19</f>
        <v>0</v>
      </c>
      <c r="M26" s="46">
        <f>SUM(J26:L26)</f>
        <v>0</v>
      </c>
    </row>
    <row r="27" spans="1:13" s="10" customFormat="1" ht="21.75" thickBot="1">
      <c r="A27" s="18" t="s">
        <v>19</v>
      </c>
      <c r="B27" s="19">
        <f>SUM(B24:B26)</f>
        <v>57</v>
      </c>
      <c r="C27" s="19"/>
      <c r="D27" s="19"/>
      <c r="E27" s="5"/>
      <c r="F27" s="5">
        <f>SUM(F24:F26)</f>
        <v>1</v>
      </c>
      <c r="G27" s="5"/>
      <c r="H27" s="5"/>
      <c r="I27" s="5"/>
      <c r="J27" s="51">
        <f>SUM(J24:J26)</f>
        <v>53.05</v>
      </c>
      <c r="K27" s="51">
        <f>SUM(K24:K26)</f>
        <v>0</v>
      </c>
      <c r="L27" s="51">
        <f>SUM(L24:L26)</f>
        <v>8.84</v>
      </c>
      <c r="M27" s="52">
        <f>SUM(M24:M26)</f>
        <v>61.89</v>
      </c>
    </row>
    <row r="28" spans="1:14" s="10" customFormat="1" ht="25.5" customHeight="1" thickBot="1">
      <c r="A28" s="20" t="s">
        <v>42</v>
      </c>
      <c r="B28" s="16">
        <f>B27+B22+B16+B11</f>
        <v>1050</v>
      </c>
      <c r="C28" s="16"/>
      <c r="D28" s="16"/>
      <c r="E28" s="16"/>
      <c r="F28" s="16">
        <f>F27+F22+F16+F11</f>
        <v>733</v>
      </c>
      <c r="G28" s="16"/>
      <c r="H28" s="16"/>
      <c r="I28" s="16"/>
      <c r="J28" s="63">
        <f>J27+J22+J16+J11</f>
        <v>753.16</v>
      </c>
      <c r="K28" s="63">
        <f>K27+K22+K16+K11</f>
        <v>62.53</v>
      </c>
      <c r="L28" s="63">
        <f>L27+L22+L16+L11</f>
        <v>198.08</v>
      </c>
      <c r="M28" s="76">
        <f>M27+M22+M16+M11</f>
        <v>1013.77</v>
      </c>
      <c r="N28" s="75"/>
    </row>
    <row r="29" spans="10:13" ht="21">
      <c r="J29" s="55"/>
      <c r="K29" s="55"/>
      <c r="L29" s="55"/>
      <c r="M29" s="55"/>
    </row>
    <row r="30" spans="10:13" ht="21">
      <c r="J30" s="55"/>
      <c r="K30" s="55"/>
      <c r="L30" s="55"/>
      <c r="M30" s="55"/>
    </row>
    <row r="31" spans="10:13" ht="21">
      <c r="J31" s="55"/>
      <c r="K31" s="55"/>
      <c r="L31" s="55"/>
      <c r="M31" s="55"/>
    </row>
    <row r="32" spans="10:13" ht="21">
      <c r="J32" s="55"/>
      <c r="K32" s="55"/>
      <c r="L32" s="55"/>
      <c r="M32" s="55"/>
    </row>
    <row r="33" spans="10:13" ht="21">
      <c r="J33" s="55"/>
      <c r="K33" s="55"/>
      <c r="L33" s="55"/>
      <c r="M33" s="55"/>
    </row>
    <row r="35" spans="10:13" ht="21">
      <c r="J35" s="55"/>
      <c r="K35" s="55"/>
      <c r="L35" s="55"/>
      <c r="M35" s="55"/>
    </row>
    <row r="36" spans="10:13" ht="21">
      <c r="J36" s="55"/>
      <c r="K36" s="55"/>
      <c r="L36" s="55"/>
      <c r="M36" s="55"/>
    </row>
    <row r="37" spans="10:13" ht="21">
      <c r="J37" s="55"/>
      <c r="K37" s="55"/>
      <c r="L37" s="55"/>
      <c r="M37" s="55"/>
    </row>
    <row r="38" spans="10:13" ht="21">
      <c r="J38" s="55"/>
      <c r="K38" s="55"/>
      <c r="L38" s="55"/>
      <c r="M38" s="55"/>
    </row>
    <row r="39" spans="10:13" ht="21">
      <c r="J39" s="55"/>
      <c r="K39" s="55"/>
      <c r="L39" s="55"/>
      <c r="M39" s="55"/>
    </row>
    <row r="40" spans="10:13" ht="21">
      <c r="J40" s="55"/>
      <c r="K40" s="55"/>
      <c r="L40" s="55"/>
      <c r="M40" s="55"/>
    </row>
    <row r="41" spans="10:13" ht="21">
      <c r="J41" s="55"/>
      <c r="K41" s="55"/>
      <c r="L41" s="55"/>
      <c r="M41" s="55"/>
    </row>
    <row r="42" spans="10:13" ht="21">
      <c r="J42" s="55"/>
      <c r="K42" s="55"/>
      <c r="L42" s="55"/>
      <c r="M42" s="55"/>
    </row>
    <row r="43" spans="10:13" ht="21">
      <c r="J43" s="55"/>
      <c r="K43" s="55"/>
      <c r="L43" s="55"/>
      <c r="M43" s="55"/>
    </row>
    <row r="44" spans="10:13" ht="21">
      <c r="J44" s="55"/>
      <c r="K44" s="55"/>
      <c r="L44" s="55"/>
      <c r="M44" s="55"/>
    </row>
    <row r="45" spans="10:13" ht="21">
      <c r="J45" s="55"/>
      <c r="K45" s="55"/>
      <c r="L45" s="55"/>
      <c r="M45" s="55"/>
    </row>
    <row r="46" spans="10:13" ht="21">
      <c r="J46" s="55"/>
      <c r="K46" s="55"/>
      <c r="L46" s="55"/>
      <c r="M46" s="55"/>
    </row>
    <row r="47" spans="10:13" ht="21">
      <c r="J47" s="55"/>
      <c r="K47" s="55"/>
      <c r="L47" s="55"/>
      <c r="M47" s="55"/>
    </row>
    <row r="48" spans="10:13" ht="21">
      <c r="J48" s="55"/>
      <c r="K48" s="55"/>
      <c r="L48" s="55"/>
      <c r="M48" s="55"/>
    </row>
    <row r="49" spans="10:13" ht="21">
      <c r="J49" s="55"/>
      <c r="K49" s="55"/>
      <c r="L49" s="55"/>
      <c r="M49" s="55"/>
    </row>
    <row r="50" spans="10:13" ht="21">
      <c r="J50" s="55"/>
      <c r="K50" s="55"/>
      <c r="L50" s="55"/>
      <c r="M50" s="55"/>
    </row>
    <row r="51" spans="10:13" ht="21">
      <c r="J51" s="55"/>
      <c r="K51" s="55"/>
      <c r="L51" s="55"/>
      <c r="M51" s="55"/>
    </row>
    <row r="52" spans="10:13" ht="21">
      <c r="J52" s="55"/>
      <c r="K52" s="55"/>
      <c r="L52" s="55"/>
      <c r="M52" s="55"/>
    </row>
    <row r="53" spans="10:13" ht="21">
      <c r="J53" s="55"/>
      <c r="K53" s="55"/>
      <c r="L53" s="55"/>
      <c r="M53" s="55"/>
    </row>
    <row r="54" spans="10:13" ht="21">
      <c r="J54" s="55"/>
      <c r="K54" s="55"/>
      <c r="L54" s="55"/>
      <c r="M54" s="55"/>
    </row>
    <row r="55" spans="10:13" ht="21">
      <c r="J55" s="55"/>
      <c r="K55" s="55"/>
      <c r="L55" s="55"/>
      <c r="M55" s="55"/>
    </row>
    <row r="56" spans="10:13" ht="21">
      <c r="J56" s="55"/>
      <c r="K56" s="55"/>
      <c r="L56" s="55"/>
      <c r="M56" s="55"/>
    </row>
    <row r="57" spans="10:13" ht="21">
      <c r="J57" s="55"/>
      <c r="K57" s="55"/>
      <c r="L57" s="55"/>
      <c r="M57" s="55"/>
    </row>
    <row r="58" spans="10:13" ht="21">
      <c r="J58" s="55"/>
      <c r="K58" s="55"/>
      <c r="L58" s="55"/>
      <c r="M58" s="55"/>
    </row>
    <row r="59" spans="10:13" ht="21">
      <c r="J59" s="55"/>
      <c r="K59" s="55"/>
      <c r="L59" s="55"/>
      <c r="M59" s="55"/>
    </row>
    <row r="60" spans="10:13" ht="21">
      <c r="J60" s="55"/>
      <c r="K60" s="55"/>
      <c r="L60" s="55"/>
      <c r="M60" s="55"/>
    </row>
    <row r="61" spans="10:13" ht="21">
      <c r="J61" s="55"/>
      <c r="K61" s="55"/>
      <c r="L61" s="55"/>
      <c r="M61" s="55"/>
    </row>
    <row r="62" spans="10:13" ht="21">
      <c r="J62" s="55"/>
      <c r="K62" s="55"/>
      <c r="L62" s="55"/>
      <c r="M62" s="55"/>
    </row>
    <row r="63" spans="10:13" ht="21">
      <c r="J63" s="55"/>
      <c r="K63" s="55"/>
      <c r="L63" s="55"/>
      <c r="M63" s="55"/>
    </row>
    <row r="64" spans="10:13" ht="21">
      <c r="J64" s="55"/>
      <c r="K64" s="55"/>
      <c r="L64" s="55"/>
      <c r="M64" s="55"/>
    </row>
    <row r="65" spans="10:13" ht="21">
      <c r="J65" s="55"/>
      <c r="K65" s="55"/>
      <c r="L65" s="55"/>
      <c r="M65" s="55"/>
    </row>
    <row r="66" spans="10:13" ht="21">
      <c r="J66" s="55"/>
      <c r="K66" s="55"/>
      <c r="L66" s="55"/>
      <c r="M66" s="55"/>
    </row>
    <row r="67" spans="10:13" ht="21">
      <c r="J67" s="55"/>
      <c r="K67" s="55"/>
      <c r="L67" s="55"/>
      <c r="M67" s="55"/>
    </row>
    <row r="68" spans="10:13" ht="21">
      <c r="J68" s="55"/>
      <c r="K68" s="55"/>
      <c r="L68" s="55"/>
      <c r="M68" s="55"/>
    </row>
    <row r="69" spans="10:13" ht="21">
      <c r="J69" s="55"/>
      <c r="K69" s="55"/>
      <c r="L69" s="55"/>
      <c r="M69" s="55"/>
    </row>
    <row r="70" spans="10:13" ht="21">
      <c r="J70" s="55"/>
      <c r="K70" s="55"/>
      <c r="L70" s="55"/>
      <c r="M70" s="55"/>
    </row>
    <row r="71" spans="10:13" ht="21">
      <c r="J71" s="55"/>
      <c r="K71" s="55"/>
      <c r="L71" s="55"/>
      <c r="M71" s="55"/>
    </row>
    <row r="72" spans="10:13" ht="21">
      <c r="J72" s="55"/>
      <c r="K72" s="55"/>
      <c r="L72" s="55"/>
      <c r="M72" s="55"/>
    </row>
    <row r="73" spans="10:13" ht="21">
      <c r="J73" s="55"/>
      <c r="K73" s="55"/>
      <c r="L73" s="55"/>
      <c r="M73" s="55"/>
    </row>
    <row r="74" spans="10:13" ht="21">
      <c r="J74" s="55"/>
      <c r="K74" s="55"/>
      <c r="L74" s="55"/>
      <c r="M74" s="55"/>
    </row>
    <row r="75" spans="10:13" ht="21">
      <c r="J75" s="55"/>
      <c r="K75" s="55"/>
      <c r="L75" s="55"/>
      <c r="M75" s="55"/>
    </row>
    <row r="76" spans="10:13" ht="21">
      <c r="J76" s="55"/>
      <c r="K76" s="55"/>
      <c r="L76" s="55"/>
      <c r="M76" s="55"/>
    </row>
    <row r="77" spans="10:13" ht="21">
      <c r="J77" s="55"/>
      <c r="K77" s="55"/>
      <c r="L77" s="55"/>
      <c r="M77" s="55"/>
    </row>
    <row r="78" spans="10:13" ht="21">
      <c r="J78" s="55"/>
      <c r="K78" s="55"/>
      <c r="L78" s="55"/>
      <c r="M78" s="55"/>
    </row>
    <row r="79" spans="10:13" ht="21">
      <c r="J79" s="55"/>
      <c r="K79" s="55"/>
      <c r="L79" s="55"/>
      <c r="M79" s="55"/>
    </row>
    <row r="80" spans="10:13" ht="21">
      <c r="J80" s="55"/>
      <c r="K80" s="55"/>
      <c r="L80" s="55"/>
      <c r="M80" s="55"/>
    </row>
    <row r="81" spans="10:13" ht="21">
      <c r="J81" s="55"/>
      <c r="K81" s="55"/>
      <c r="L81" s="55"/>
      <c r="M81" s="55"/>
    </row>
    <row r="82" spans="10:13" ht="21">
      <c r="J82" s="55"/>
      <c r="K82" s="55"/>
      <c r="L82" s="55"/>
      <c r="M82" s="55"/>
    </row>
    <row r="83" spans="10:13" ht="21">
      <c r="J83" s="55"/>
      <c r="K83" s="55"/>
      <c r="L83" s="55"/>
      <c r="M83" s="55"/>
    </row>
    <row r="84" spans="10:13" ht="21">
      <c r="J84" s="55"/>
      <c r="K84" s="55"/>
      <c r="L84" s="55"/>
      <c r="M84" s="55"/>
    </row>
    <row r="85" spans="10:13" ht="21">
      <c r="J85" s="55"/>
      <c r="K85" s="55"/>
      <c r="L85" s="55"/>
      <c r="M85" s="55"/>
    </row>
    <row r="86" spans="10:13" ht="21">
      <c r="J86" s="55"/>
      <c r="K86" s="55"/>
      <c r="L86" s="55"/>
      <c r="M86" s="55"/>
    </row>
    <row r="87" spans="10:13" ht="21">
      <c r="J87" s="55"/>
      <c r="K87" s="55"/>
      <c r="L87" s="55"/>
      <c r="M87" s="55"/>
    </row>
    <row r="88" spans="10:13" ht="21">
      <c r="J88" s="55"/>
      <c r="K88" s="55"/>
      <c r="L88" s="55"/>
      <c r="M88" s="55"/>
    </row>
    <row r="89" spans="10:13" ht="21">
      <c r="J89" s="55"/>
      <c r="K89" s="55"/>
      <c r="L89" s="55"/>
      <c r="M89" s="55"/>
    </row>
    <row r="90" spans="10:13" ht="21">
      <c r="J90" s="55"/>
      <c r="K90" s="55"/>
      <c r="L90" s="55"/>
      <c r="M90" s="55"/>
    </row>
    <row r="91" spans="10:13" ht="21">
      <c r="J91" s="55"/>
      <c r="K91" s="55"/>
      <c r="L91" s="55"/>
      <c r="M91" s="55"/>
    </row>
    <row r="92" spans="10:13" ht="21">
      <c r="J92" s="55"/>
      <c r="K92" s="55"/>
      <c r="L92" s="55"/>
      <c r="M92" s="55"/>
    </row>
    <row r="93" spans="10:13" ht="21">
      <c r="J93" s="55"/>
      <c r="K93" s="55"/>
      <c r="L93" s="55"/>
      <c r="M93" s="55"/>
    </row>
    <row r="94" spans="10:13" ht="21">
      <c r="J94" s="55"/>
      <c r="K94" s="55"/>
      <c r="L94" s="55"/>
      <c r="M94" s="55"/>
    </row>
    <row r="95" spans="10:13" ht="21">
      <c r="J95" s="55"/>
      <c r="K95" s="55"/>
      <c r="L95" s="55"/>
      <c r="M95" s="55"/>
    </row>
    <row r="96" spans="10:13" ht="21">
      <c r="J96" s="55"/>
      <c r="K96" s="55"/>
      <c r="L96" s="55"/>
      <c r="M96" s="55"/>
    </row>
    <row r="97" spans="10:13" ht="21">
      <c r="J97" s="55"/>
      <c r="K97" s="55"/>
      <c r="L97" s="55"/>
      <c r="M97" s="55"/>
    </row>
    <row r="98" spans="10:13" ht="21">
      <c r="J98" s="55"/>
      <c r="K98" s="55"/>
      <c r="L98" s="55"/>
      <c r="M98" s="55"/>
    </row>
    <row r="99" spans="10:13" ht="21">
      <c r="J99" s="55"/>
      <c r="K99" s="55"/>
      <c r="L99" s="55"/>
      <c r="M99" s="55"/>
    </row>
    <row r="100" spans="10:13" ht="21">
      <c r="J100" s="55"/>
      <c r="K100" s="55"/>
      <c r="L100" s="55"/>
      <c r="M100" s="55"/>
    </row>
    <row r="101" spans="10:13" ht="21">
      <c r="J101" s="55"/>
      <c r="K101" s="55"/>
      <c r="L101" s="55"/>
      <c r="M101" s="55"/>
    </row>
    <row r="102" spans="10:13" ht="21">
      <c r="J102" s="55"/>
      <c r="K102" s="55"/>
      <c r="L102" s="55"/>
      <c r="M102" s="55"/>
    </row>
    <row r="103" spans="10:13" ht="21">
      <c r="J103" s="55"/>
      <c r="K103" s="55"/>
      <c r="L103" s="55"/>
      <c r="M103" s="55"/>
    </row>
    <row r="104" spans="10:13" ht="21">
      <c r="J104" s="55"/>
      <c r="K104" s="55"/>
      <c r="L104" s="55"/>
      <c r="M104" s="55"/>
    </row>
    <row r="105" spans="10:13" ht="21">
      <c r="J105" s="55"/>
      <c r="K105" s="55"/>
      <c r="L105" s="55"/>
      <c r="M105" s="55"/>
    </row>
    <row r="106" spans="10:13" ht="21">
      <c r="J106" s="55"/>
      <c r="K106" s="55"/>
      <c r="L106" s="55"/>
      <c r="M106" s="55"/>
    </row>
    <row r="107" spans="10:13" ht="21">
      <c r="J107" s="55"/>
      <c r="K107" s="55"/>
      <c r="L107" s="55"/>
      <c r="M107" s="55"/>
    </row>
    <row r="108" spans="10:13" ht="21">
      <c r="J108" s="55"/>
      <c r="K108" s="55"/>
      <c r="L108" s="55"/>
      <c r="M108" s="55"/>
    </row>
    <row r="109" spans="10:13" ht="21">
      <c r="J109" s="55"/>
      <c r="K109" s="55"/>
      <c r="L109" s="55"/>
      <c r="M109" s="55"/>
    </row>
    <row r="110" spans="10:13" ht="21">
      <c r="J110" s="55"/>
      <c r="K110" s="55"/>
      <c r="L110" s="55"/>
      <c r="M110" s="55"/>
    </row>
    <row r="111" spans="10:13" ht="21">
      <c r="J111" s="55"/>
      <c r="K111" s="55"/>
      <c r="L111" s="55"/>
      <c r="M111" s="55"/>
    </row>
    <row r="112" spans="10:13" ht="21">
      <c r="J112" s="55"/>
      <c r="K112" s="55"/>
      <c r="L112" s="55"/>
      <c r="M112" s="55"/>
    </row>
    <row r="113" spans="10:13" ht="21">
      <c r="J113" s="55"/>
      <c r="K113" s="55"/>
      <c r="L113" s="55"/>
      <c r="M113" s="55"/>
    </row>
    <row r="114" spans="10:13" ht="21">
      <c r="J114" s="55"/>
      <c r="K114" s="55"/>
      <c r="L114" s="55"/>
      <c r="M114" s="55"/>
    </row>
    <row r="115" spans="10:13" ht="21">
      <c r="J115" s="55"/>
      <c r="K115" s="55"/>
      <c r="L115" s="55"/>
      <c r="M115" s="55"/>
    </row>
    <row r="116" spans="10:13" ht="21">
      <c r="J116" s="55"/>
      <c r="K116" s="55"/>
      <c r="L116" s="55"/>
      <c r="M116" s="55"/>
    </row>
    <row r="117" spans="10:13" ht="21">
      <c r="J117" s="55"/>
      <c r="K117" s="55"/>
      <c r="L117" s="55"/>
      <c r="M117" s="55"/>
    </row>
    <row r="118" spans="10:13" ht="21">
      <c r="J118" s="55"/>
      <c r="K118" s="55"/>
      <c r="L118" s="55"/>
      <c r="M118" s="55"/>
    </row>
    <row r="119" spans="10:13" ht="21">
      <c r="J119" s="55"/>
      <c r="K119" s="55"/>
      <c r="L119" s="55"/>
      <c r="M119" s="55"/>
    </row>
    <row r="120" spans="10:13" ht="21">
      <c r="J120" s="55"/>
      <c r="K120" s="55"/>
      <c r="L120" s="55"/>
      <c r="M120" s="55"/>
    </row>
    <row r="121" spans="10:13" ht="21">
      <c r="J121" s="55"/>
      <c r="K121" s="55"/>
      <c r="L121" s="55"/>
      <c r="M121" s="55"/>
    </row>
    <row r="122" spans="10:13" ht="21">
      <c r="J122" s="55"/>
      <c r="K122" s="55"/>
      <c r="L122" s="55"/>
      <c r="M122" s="55"/>
    </row>
    <row r="123" spans="10:13" ht="21">
      <c r="J123" s="55"/>
      <c r="K123" s="55"/>
      <c r="L123" s="55"/>
      <c r="M123" s="55"/>
    </row>
    <row r="124" spans="10:13" ht="21">
      <c r="J124" s="55"/>
      <c r="K124" s="55"/>
      <c r="L124" s="55"/>
      <c r="M124" s="55"/>
    </row>
    <row r="125" spans="10:13" ht="21">
      <c r="J125" s="55"/>
      <c r="K125" s="55"/>
      <c r="L125" s="55"/>
      <c r="M125" s="55"/>
    </row>
    <row r="126" spans="10:13" ht="21">
      <c r="J126" s="55"/>
      <c r="K126" s="55"/>
      <c r="L126" s="55"/>
      <c r="M126" s="55"/>
    </row>
    <row r="127" spans="10:13" ht="21">
      <c r="J127" s="55"/>
      <c r="K127" s="55"/>
      <c r="L127" s="55"/>
      <c r="M127" s="55"/>
    </row>
    <row r="128" spans="10:13" ht="21">
      <c r="J128" s="55"/>
      <c r="K128" s="55"/>
      <c r="L128" s="55"/>
      <c r="M128" s="55"/>
    </row>
    <row r="129" spans="10:13" ht="21">
      <c r="J129" s="55"/>
      <c r="K129" s="55"/>
      <c r="L129" s="55"/>
      <c r="M129" s="55"/>
    </row>
    <row r="130" spans="10:13" ht="21">
      <c r="J130" s="55"/>
      <c r="K130" s="55"/>
      <c r="L130" s="55"/>
      <c r="M130" s="55"/>
    </row>
    <row r="131" spans="10:13" ht="21">
      <c r="J131" s="55"/>
      <c r="K131" s="55"/>
      <c r="L131" s="55"/>
      <c r="M131" s="55"/>
    </row>
    <row r="132" spans="10:13" ht="21">
      <c r="J132" s="55"/>
      <c r="K132" s="55"/>
      <c r="L132" s="55"/>
      <c r="M132" s="55"/>
    </row>
    <row r="133" spans="10:13" ht="21">
      <c r="J133" s="55"/>
      <c r="K133" s="55"/>
      <c r="L133" s="55"/>
      <c r="M133" s="55"/>
    </row>
    <row r="134" spans="10:13" ht="21">
      <c r="J134" s="55"/>
      <c r="K134" s="55"/>
      <c r="L134" s="55"/>
      <c r="M134" s="55"/>
    </row>
    <row r="135" spans="10:13" ht="21">
      <c r="J135" s="55"/>
      <c r="K135" s="55"/>
      <c r="L135" s="55"/>
      <c r="M135" s="55"/>
    </row>
    <row r="136" spans="10:13" ht="21">
      <c r="J136" s="55"/>
      <c r="K136" s="55"/>
      <c r="L136" s="55"/>
      <c r="M136" s="55"/>
    </row>
    <row r="137" spans="10:13" ht="21">
      <c r="J137" s="55"/>
      <c r="K137" s="55"/>
      <c r="L137" s="55"/>
      <c r="M137" s="55"/>
    </row>
    <row r="138" spans="10:13" ht="21">
      <c r="J138" s="55"/>
      <c r="K138" s="55"/>
      <c r="L138" s="55"/>
      <c r="M138" s="55"/>
    </row>
    <row r="139" spans="10:13" ht="21">
      <c r="J139" s="55"/>
      <c r="K139" s="55"/>
      <c r="L139" s="55"/>
      <c r="M139" s="55"/>
    </row>
    <row r="140" spans="10:13" ht="21">
      <c r="J140" s="55"/>
      <c r="K140" s="55"/>
      <c r="L140" s="55"/>
      <c r="M140" s="55"/>
    </row>
    <row r="141" spans="10:13" ht="21">
      <c r="J141" s="55"/>
      <c r="K141" s="55"/>
      <c r="L141" s="55"/>
      <c r="M141" s="55"/>
    </row>
    <row r="142" spans="10:13" ht="21">
      <c r="J142" s="55"/>
      <c r="K142" s="55"/>
      <c r="L142" s="55"/>
      <c r="M142" s="55"/>
    </row>
    <row r="143" spans="10:13" ht="21">
      <c r="J143" s="55"/>
      <c r="K143" s="55"/>
      <c r="L143" s="55"/>
      <c r="M143" s="55"/>
    </row>
    <row r="144" spans="10:13" ht="21">
      <c r="J144" s="55"/>
      <c r="K144" s="55"/>
      <c r="L144" s="55"/>
      <c r="M144" s="55"/>
    </row>
    <row r="145" spans="10:13" ht="21">
      <c r="J145" s="55"/>
      <c r="K145" s="55"/>
      <c r="L145" s="55"/>
      <c r="M145" s="55"/>
    </row>
    <row r="146" spans="10:13" ht="21">
      <c r="J146" s="55"/>
      <c r="K146" s="55"/>
      <c r="L146" s="55"/>
      <c r="M146" s="55"/>
    </row>
    <row r="147" spans="10:13" ht="21">
      <c r="J147" s="55"/>
      <c r="K147" s="55"/>
      <c r="L147" s="55"/>
      <c r="M147" s="55"/>
    </row>
    <row r="148" spans="10:13" ht="21">
      <c r="J148" s="55"/>
      <c r="K148" s="55"/>
      <c r="L148" s="55"/>
      <c r="M148" s="55"/>
    </row>
    <row r="149" spans="10:13" ht="21">
      <c r="J149" s="55"/>
      <c r="K149" s="55"/>
      <c r="L149" s="55"/>
      <c r="M149" s="55"/>
    </row>
    <row r="150" spans="10:13" ht="21">
      <c r="J150" s="55"/>
      <c r="K150" s="55"/>
      <c r="L150" s="55"/>
      <c r="M150" s="55"/>
    </row>
    <row r="151" spans="10:13" ht="21">
      <c r="J151" s="55"/>
      <c r="K151" s="55"/>
      <c r="L151" s="55"/>
      <c r="M151" s="55"/>
    </row>
    <row r="152" spans="10:13" ht="21">
      <c r="J152" s="55"/>
      <c r="K152" s="55"/>
      <c r="L152" s="55"/>
      <c r="M152" s="55"/>
    </row>
    <row r="153" spans="10:13" ht="21">
      <c r="J153" s="55"/>
      <c r="K153" s="55"/>
      <c r="L153" s="55"/>
      <c r="M153" s="55"/>
    </row>
    <row r="154" spans="10:13" ht="21">
      <c r="J154" s="55"/>
      <c r="K154" s="55"/>
      <c r="L154" s="55"/>
      <c r="M154" s="55"/>
    </row>
    <row r="155" spans="10:13" ht="21">
      <c r="J155" s="55"/>
      <c r="K155" s="55"/>
      <c r="L155" s="55"/>
      <c r="M155" s="55"/>
    </row>
    <row r="156" spans="10:13" ht="21">
      <c r="J156" s="55"/>
      <c r="K156" s="55"/>
      <c r="L156" s="55"/>
      <c r="M156" s="55"/>
    </row>
    <row r="157" spans="10:13" ht="21">
      <c r="J157" s="55"/>
      <c r="K157" s="55"/>
      <c r="L157" s="55"/>
      <c r="M157" s="55"/>
    </row>
    <row r="158" spans="10:13" ht="21">
      <c r="J158" s="55"/>
      <c r="K158" s="55"/>
      <c r="L158" s="55"/>
      <c r="M158" s="55"/>
    </row>
    <row r="159" spans="10:13" ht="21">
      <c r="J159" s="55"/>
      <c r="K159" s="55"/>
      <c r="L159" s="55"/>
      <c r="M159" s="55"/>
    </row>
    <row r="160" spans="10:13" ht="21">
      <c r="J160" s="55"/>
      <c r="K160" s="55"/>
      <c r="L160" s="55"/>
      <c r="M160" s="55"/>
    </row>
    <row r="161" spans="10:13" ht="21">
      <c r="J161" s="55"/>
      <c r="K161" s="55"/>
      <c r="L161" s="55"/>
      <c r="M161" s="55"/>
    </row>
    <row r="162" spans="10:13" ht="21">
      <c r="J162" s="55"/>
      <c r="K162" s="55"/>
      <c r="L162" s="55"/>
      <c r="M162" s="55"/>
    </row>
    <row r="163" spans="10:13" ht="21">
      <c r="J163" s="55"/>
      <c r="K163" s="55"/>
      <c r="L163" s="55"/>
      <c r="M163" s="55"/>
    </row>
    <row r="164" spans="10:13" ht="21">
      <c r="J164" s="55"/>
      <c r="K164" s="55"/>
      <c r="L164" s="55"/>
      <c r="M164" s="55"/>
    </row>
    <row r="165" spans="10:13" ht="21">
      <c r="J165" s="55"/>
      <c r="K165" s="55"/>
      <c r="L165" s="55"/>
      <c r="M165" s="55"/>
    </row>
    <row r="166" spans="10:13" ht="21">
      <c r="J166" s="55"/>
      <c r="K166" s="55"/>
      <c r="L166" s="55"/>
      <c r="M166" s="55"/>
    </row>
    <row r="167" spans="10:13" ht="21">
      <c r="J167" s="55"/>
      <c r="K167" s="55"/>
      <c r="L167" s="55"/>
      <c r="M167" s="55"/>
    </row>
    <row r="168" spans="10:13" ht="21">
      <c r="J168" s="55"/>
      <c r="K168" s="55"/>
      <c r="L168" s="55"/>
      <c r="M168" s="55"/>
    </row>
    <row r="169" spans="10:13" ht="21">
      <c r="J169" s="55"/>
      <c r="K169" s="55"/>
      <c r="L169" s="55"/>
      <c r="M169" s="55"/>
    </row>
    <row r="170" spans="10:13" ht="21">
      <c r="J170" s="55"/>
      <c r="K170" s="55"/>
      <c r="L170" s="55"/>
      <c r="M170" s="55"/>
    </row>
    <row r="171" spans="10:13" ht="21">
      <c r="J171" s="55"/>
      <c r="K171" s="55"/>
      <c r="L171" s="55"/>
      <c r="M171" s="55"/>
    </row>
    <row r="172" spans="10:13" ht="21">
      <c r="J172" s="55"/>
      <c r="K172" s="55"/>
      <c r="L172" s="55"/>
      <c r="M172" s="55"/>
    </row>
    <row r="173" spans="10:13" ht="21">
      <c r="J173" s="55"/>
      <c r="K173" s="55"/>
      <c r="L173" s="55"/>
      <c r="M173" s="55"/>
    </row>
    <row r="174" spans="10:13" ht="21">
      <c r="J174" s="55"/>
      <c r="K174" s="55"/>
      <c r="L174" s="55"/>
      <c r="M174" s="55"/>
    </row>
    <row r="175" spans="10:13" ht="21">
      <c r="J175" s="55"/>
      <c r="K175" s="55"/>
      <c r="L175" s="55"/>
      <c r="M175" s="55"/>
    </row>
    <row r="176" spans="10:13" ht="21">
      <c r="J176" s="55"/>
      <c r="K176" s="55"/>
      <c r="L176" s="55"/>
      <c r="M176" s="55"/>
    </row>
    <row r="177" spans="10:13" ht="21">
      <c r="J177" s="55"/>
      <c r="K177" s="55"/>
      <c r="L177" s="55"/>
      <c r="M177" s="55"/>
    </row>
    <row r="178" spans="10:13" ht="21">
      <c r="J178" s="55"/>
      <c r="K178" s="55"/>
      <c r="L178" s="55"/>
      <c r="M178" s="55"/>
    </row>
    <row r="179" spans="10:13" ht="21">
      <c r="J179" s="55"/>
      <c r="K179" s="55"/>
      <c r="L179" s="55"/>
      <c r="M179" s="55"/>
    </row>
    <row r="180" spans="10:13" ht="21">
      <c r="J180" s="55"/>
      <c r="K180" s="55"/>
      <c r="L180" s="55"/>
      <c r="M180" s="55"/>
    </row>
    <row r="181" spans="10:13" ht="21">
      <c r="J181" s="55"/>
      <c r="K181" s="55"/>
      <c r="L181" s="55"/>
      <c r="M181" s="55"/>
    </row>
    <row r="182" spans="10:13" ht="21">
      <c r="J182" s="55"/>
      <c r="K182" s="55"/>
      <c r="L182" s="55"/>
      <c r="M182" s="55"/>
    </row>
    <row r="183" spans="10:13" ht="21">
      <c r="J183" s="55"/>
      <c r="K183" s="55"/>
      <c r="L183" s="55"/>
      <c r="M183" s="55"/>
    </row>
    <row r="184" spans="10:13" ht="21">
      <c r="J184" s="55"/>
      <c r="K184" s="55"/>
      <c r="L184" s="55"/>
      <c r="M184" s="55"/>
    </row>
    <row r="185" spans="10:13" ht="21">
      <c r="J185" s="55"/>
      <c r="K185" s="55"/>
      <c r="L185" s="55"/>
      <c r="M185" s="55"/>
    </row>
    <row r="186" spans="10:13" ht="21">
      <c r="J186" s="55"/>
      <c r="K186" s="55"/>
      <c r="L186" s="55"/>
      <c r="M186" s="55"/>
    </row>
    <row r="187" spans="10:13" ht="21">
      <c r="J187" s="55"/>
      <c r="K187" s="55"/>
      <c r="L187" s="55"/>
      <c r="M187" s="55"/>
    </row>
    <row r="188" spans="10:13" ht="21">
      <c r="J188" s="55"/>
      <c r="K188" s="55"/>
      <c r="L188" s="55"/>
      <c r="M188" s="55"/>
    </row>
    <row r="189" spans="10:13" ht="21">
      <c r="J189" s="55"/>
      <c r="K189" s="55"/>
      <c r="L189" s="55"/>
      <c r="M189" s="55"/>
    </row>
    <row r="190" spans="10:13" ht="21">
      <c r="J190" s="55"/>
      <c r="K190" s="55"/>
      <c r="L190" s="55"/>
      <c r="M190" s="55"/>
    </row>
    <row r="191" spans="10:13" ht="21">
      <c r="J191" s="55"/>
      <c r="K191" s="55"/>
      <c r="L191" s="55"/>
      <c r="M191" s="55"/>
    </row>
    <row r="192" spans="10:13" ht="21">
      <c r="J192" s="55"/>
      <c r="K192" s="55"/>
      <c r="L192" s="55"/>
      <c r="M192" s="55"/>
    </row>
    <row r="193" spans="10:13" ht="21">
      <c r="J193" s="55"/>
      <c r="K193" s="55"/>
      <c r="L193" s="55"/>
      <c r="M193" s="55"/>
    </row>
    <row r="194" spans="10:13" ht="21">
      <c r="J194" s="55"/>
      <c r="K194" s="55"/>
      <c r="L194" s="55"/>
      <c r="M194" s="55"/>
    </row>
    <row r="195" spans="10:13" ht="21">
      <c r="J195" s="55"/>
      <c r="K195" s="55"/>
      <c r="L195" s="55"/>
      <c r="M195" s="55"/>
    </row>
    <row r="196" spans="10:13" ht="21">
      <c r="J196" s="55"/>
      <c r="K196" s="55"/>
      <c r="L196" s="55"/>
      <c r="M196" s="55"/>
    </row>
    <row r="197" spans="10:13" ht="21">
      <c r="J197" s="55"/>
      <c r="K197" s="55"/>
      <c r="L197" s="55"/>
      <c r="M197" s="55"/>
    </row>
    <row r="198" spans="10:13" ht="21">
      <c r="J198" s="55"/>
      <c r="K198" s="55"/>
      <c r="L198" s="55"/>
      <c r="M198" s="55"/>
    </row>
    <row r="199" spans="10:13" ht="21">
      <c r="J199" s="55"/>
      <c r="K199" s="55"/>
      <c r="L199" s="55"/>
      <c r="M199" s="55"/>
    </row>
    <row r="200" spans="10:13" ht="21">
      <c r="J200" s="55"/>
      <c r="K200" s="55"/>
      <c r="L200" s="55"/>
      <c r="M200" s="55"/>
    </row>
    <row r="201" spans="10:13" ht="21">
      <c r="J201" s="55"/>
      <c r="K201" s="55"/>
      <c r="L201" s="55"/>
      <c r="M201" s="55"/>
    </row>
    <row r="202" spans="10:13" ht="21">
      <c r="J202" s="55"/>
      <c r="K202" s="55"/>
      <c r="L202" s="55"/>
      <c r="M202" s="55"/>
    </row>
    <row r="203" spans="10:13" ht="21">
      <c r="J203" s="55"/>
      <c r="K203" s="55"/>
      <c r="L203" s="55"/>
      <c r="M203" s="55"/>
    </row>
    <row r="204" spans="10:13" ht="21">
      <c r="J204" s="55"/>
      <c r="K204" s="55"/>
      <c r="L204" s="55"/>
      <c r="M204" s="55"/>
    </row>
    <row r="205" spans="10:13" ht="21">
      <c r="J205" s="55"/>
      <c r="K205" s="55"/>
      <c r="L205" s="55"/>
      <c r="M205" s="55"/>
    </row>
    <row r="206" spans="10:13" ht="21">
      <c r="J206" s="55"/>
      <c r="K206" s="55"/>
      <c r="L206" s="55"/>
      <c r="M206" s="55"/>
    </row>
    <row r="207" spans="10:13" ht="21">
      <c r="J207" s="55"/>
      <c r="K207" s="55"/>
      <c r="L207" s="55"/>
      <c r="M207" s="55"/>
    </row>
    <row r="208" spans="10:13" ht="21">
      <c r="J208" s="55"/>
      <c r="K208" s="55"/>
      <c r="L208" s="55"/>
      <c r="M208" s="55"/>
    </row>
    <row r="209" spans="10:13" ht="21">
      <c r="J209" s="55"/>
      <c r="K209" s="55"/>
      <c r="L209" s="55"/>
      <c r="M209" s="55"/>
    </row>
    <row r="210" spans="10:13" ht="21">
      <c r="J210" s="55"/>
      <c r="K210" s="55"/>
      <c r="L210" s="55"/>
      <c r="M210" s="55"/>
    </row>
    <row r="211" spans="10:13" ht="21">
      <c r="J211" s="55"/>
      <c r="K211" s="55"/>
      <c r="L211" s="55"/>
      <c r="M211" s="55"/>
    </row>
    <row r="212" spans="10:13" ht="21">
      <c r="J212" s="55"/>
      <c r="K212" s="55"/>
      <c r="L212" s="55"/>
      <c r="M212" s="55"/>
    </row>
    <row r="213" spans="10:13" ht="21">
      <c r="J213" s="55"/>
      <c r="K213" s="55"/>
      <c r="L213" s="55"/>
      <c r="M213" s="55"/>
    </row>
    <row r="214" spans="10:13" ht="21">
      <c r="J214" s="55"/>
      <c r="K214" s="55"/>
      <c r="L214" s="55"/>
      <c r="M214" s="55"/>
    </row>
    <row r="215" spans="10:13" ht="21">
      <c r="J215" s="55"/>
      <c r="K215" s="55"/>
      <c r="L215" s="55"/>
      <c r="M215" s="55"/>
    </row>
    <row r="216" spans="10:13" ht="21">
      <c r="J216" s="55"/>
      <c r="K216" s="55"/>
      <c r="L216" s="55"/>
      <c r="M216" s="55"/>
    </row>
    <row r="217" spans="10:13" ht="21">
      <c r="J217" s="55"/>
      <c r="K217" s="55"/>
      <c r="L217" s="55"/>
      <c r="M217" s="55"/>
    </row>
    <row r="218" spans="10:13" ht="21">
      <c r="J218" s="55"/>
      <c r="K218" s="55"/>
      <c r="L218" s="55"/>
      <c r="M218" s="55"/>
    </row>
    <row r="219" spans="10:13" ht="21">
      <c r="J219" s="55"/>
      <c r="K219" s="55"/>
      <c r="L219" s="55"/>
      <c r="M219" s="55"/>
    </row>
    <row r="220" spans="10:13" ht="21">
      <c r="J220" s="55"/>
      <c r="K220" s="55"/>
      <c r="L220" s="55"/>
      <c r="M220" s="55"/>
    </row>
    <row r="221" spans="10:13" ht="21">
      <c r="J221" s="55"/>
      <c r="K221" s="55"/>
      <c r="L221" s="55"/>
      <c r="M221" s="55"/>
    </row>
    <row r="222" spans="10:13" ht="21">
      <c r="J222" s="55"/>
      <c r="K222" s="55"/>
      <c r="L222" s="55"/>
      <c r="M222" s="55"/>
    </row>
    <row r="223" spans="10:13" ht="21">
      <c r="J223" s="55"/>
      <c r="K223" s="55"/>
      <c r="L223" s="55"/>
      <c r="M223" s="55"/>
    </row>
    <row r="224" spans="10:13" ht="21">
      <c r="J224" s="55"/>
      <c r="K224" s="55"/>
      <c r="L224" s="55"/>
      <c r="M224" s="55"/>
    </row>
    <row r="225" spans="10:13" ht="21">
      <c r="J225" s="55"/>
      <c r="K225" s="55"/>
      <c r="L225" s="55"/>
      <c r="M225" s="55"/>
    </row>
    <row r="226" spans="10:13" ht="21">
      <c r="J226" s="55"/>
      <c r="K226" s="55"/>
      <c r="L226" s="55"/>
      <c r="M226" s="55"/>
    </row>
    <row r="227" spans="10:13" ht="21">
      <c r="J227" s="55"/>
      <c r="K227" s="55"/>
      <c r="L227" s="55"/>
      <c r="M227" s="55"/>
    </row>
    <row r="228" spans="10:13" ht="21">
      <c r="J228" s="55"/>
      <c r="K228" s="55"/>
      <c r="L228" s="55"/>
      <c r="M228" s="55"/>
    </row>
    <row r="229" spans="10:13" ht="21">
      <c r="J229" s="55"/>
      <c r="K229" s="55"/>
      <c r="L229" s="55"/>
      <c r="M229" s="55"/>
    </row>
    <row r="230" spans="10:13" ht="21">
      <c r="J230" s="55"/>
      <c r="K230" s="55"/>
      <c r="L230" s="55"/>
      <c r="M230" s="55"/>
    </row>
    <row r="231" spans="10:13" ht="21">
      <c r="J231" s="55"/>
      <c r="K231" s="55"/>
      <c r="L231" s="55"/>
      <c r="M231" s="55"/>
    </row>
    <row r="232" spans="10:13" ht="21">
      <c r="J232" s="55"/>
      <c r="K232" s="55"/>
      <c r="L232" s="55"/>
      <c r="M232" s="55"/>
    </row>
    <row r="233" spans="10:13" ht="21">
      <c r="J233" s="55"/>
      <c r="K233" s="55"/>
      <c r="L233" s="55"/>
      <c r="M233" s="55"/>
    </row>
    <row r="234" spans="10:13" ht="21">
      <c r="J234" s="55"/>
      <c r="K234" s="55"/>
      <c r="L234" s="55"/>
      <c r="M234" s="55"/>
    </row>
    <row r="235" spans="10:13" ht="21">
      <c r="J235" s="55"/>
      <c r="K235" s="55"/>
      <c r="L235" s="55"/>
      <c r="M235" s="55"/>
    </row>
    <row r="236" spans="10:13" ht="21">
      <c r="J236" s="55"/>
      <c r="K236" s="55"/>
      <c r="L236" s="55"/>
      <c r="M236" s="55"/>
    </row>
    <row r="237" spans="10:13" ht="21">
      <c r="J237" s="55"/>
      <c r="K237" s="55"/>
      <c r="L237" s="55"/>
      <c r="M237" s="55"/>
    </row>
    <row r="238" spans="10:13" ht="21">
      <c r="J238" s="55"/>
      <c r="K238" s="55"/>
      <c r="L238" s="55"/>
      <c r="M238" s="55"/>
    </row>
    <row r="239" spans="10:13" ht="21">
      <c r="J239" s="55"/>
      <c r="K239" s="55"/>
      <c r="L239" s="55"/>
      <c r="M239" s="55"/>
    </row>
    <row r="240" spans="10:13" ht="21">
      <c r="J240" s="55"/>
      <c r="K240" s="55"/>
      <c r="L240" s="55"/>
      <c r="M240" s="55"/>
    </row>
    <row r="241" spans="10:13" ht="21">
      <c r="J241" s="55"/>
      <c r="K241" s="55"/>
      <c r="L241" s="55"/>
      <c r="M241" s="55"/>
    </row>
    <row r="242" spans="10:13" ht="21">
      <c r="J242" s="55"/>
      <c r="K242" s="55"/>
      <c r="L242" s="55"/>
      <c r="M242" s="55"/>
    </row>
    <row r="243" spans="10:13" ht="21">
      <c r="J243" s="55"/>
      <c r="K243" s="55"/>
      <c r="L243" s="55"/>
      <c r="M243" s="55"/>
    </row>
    <row r="244" spans="10:13" ht="21">
      <c r="J244" s="55"/>
      <c r="K244" s="55"/>
      <c r="L244" s="55"/>
      <c r="M244" s="55"/>
    </row>
    <row r="245" spans="10:13" ht="21">
      <c r="J245" s="55"/>
      <c r="K245" s="55"/>
      <c r="L245" s="55"/>
      <c r="M245" s="55"/>
    </row>
    <row r="246" spans="10:13" ht="21">
      <c r="J246" s="55"/>
      <c r="K246" s="55"/>
      <c r="L246" s="55"/>
      <c r="M246" s="55"/>
    </row>
    <row r="247" spans="10:13" ht="21">
      <c r="J247" s="55"/>
      <c r="K247" s="55"/>
      <c r="L247" s="55"/>
      <c r="M247" s="55"/>
    </row>
    <row r="248" spans="10:13" ht="21">
      <c r="J248" s="55"/>
      <c r="K248" s="55"/>
      <c r="L248" s="55"/>
      <c r="M248" s="55"/>
    </row>
    <row r="249" spans="10:13" ht="21">
      <c r="J249" s="55"/>
      <c r="K249" s="55"/>
      <c r="L249" s="55"/>
      <c r="M249" s="55"/>
    </row>
    <row r="250" spans="10:13" ht="21">
      <c r="J250" s="55"/>
      <c r="K250" s="55"/>
      <c r="L250" s="55"/>
      <c r="M250" s="55"/>
    </row>
    <row r="251" spans="10:13" ht="21">
      <c r="J251" s="55"/>
      <c r="K251" s="55"/>
      <c r="L251" s="55"/>
      <c r="M251" s="55"/>
    </row>
    <row r="252" spans="10:13" ht="21">
      <c r="J252" s="55"/>
      <c r="K252" s="55"/>
      <c r="L252" s="55"/>
      <c r="M252" s="55"/>
    </row>
    <row r="253" spans="10:13" ht="21">
      <c r="J253" s="55"/>
      <c r="K253" s="55"/>
      <c r="L253" s="55"/>
      <c r="M253" s="55"/>
    </row>
    <row r="254" spans="10:13" ht="21">
      <c r="J254" s="55"/>
      <c r="K254" s="55"/>
      <c r="L254" s="55"/>
      <c r="M254" s="55"/>
    </row>
    <row r="255" spans="10:13" ht="21">
      <c r="J255" s="55"/>
      <c r="K255" s="55"/>
      <c r="L255" s="55"/>
      <c r="M255" s="55"/>
    </row>
    <row r="256" spans="10:13" ht="21">
      <c r="J256" s="55"/>
      <c r="K256" s="55"/>
      <c r="L256" s="55"/>
      <c r="M256" s="55"/>
    </row>
    <row r="257" spans="10:13" ht="21">
      <c r="J257" s="55"/>
      <c r="K257" s="55"/>
      <c r="L257" s="55"/>
      <c r="M257" s="55"/>
    </row>
    <row r="258" spans="10:13" ht="21">
      <c r="J258" s="55"/>
      <c r="K258" s="55"/>
      <c r="L258" s="55"/>
      <c r="M258" s="55"/>
    </row>
    <row r="259" spans="10:13" ht="21">
      <c r="J259" s="55"/>
      <c r="K259" s="55"/>
      <c r="L259" s="55"/>
      <c r="M259" s="55"/>
    </row>
    <row r="260" spans="10:13" ht="21">
      <c r="J260" s="55"/>
      <c r="K260" s="55"/>
      <c r="L260" s="55"/>
      <c r="M260" s="55"/>
    </row>
    <row r="261" spans="10:13" ht="21">
      <c r="J261" s="55"/>
      <c r="K261" s="55"/>
      <c r="L261" s="55"/>
      <c r="M261" s="55"/>
    </row>
    <row r="262" spans="10:13" ht="21">
      <c r="J262" s="55"/>
      <c r="K262" s="55"/>
      <c r="L262" s="55"/>
      <c r="M262" s="55"/>
    </row>
    <row r="263" spans="10:13" ht="21">
      <c r="J263" s="55"/>
      <c r="K263" s="55"/>
      <c r="L263" s="55"/>
      <c r="M263" s="55"/>
    </row>
    <row r="264" spans="10:13" ht="21">
      <c r="J264" s="55"/>
      <c r="K264" s="55"/>
      <c r="L264" s="55"/>
      <c r="M264" s="55"/>
    </row>
    <row r="265" spans="10:13" ht="21">
      <c r="J265" s="55"/>
      <c r="K265" s="55"/>
      <c r="L265" s="55"/>
      <c r="M265" s="55"/>
    </row>
    <row r="266" spans="10:13" ht="21">
      <c r="J266" s="55"/>
      <c r="K266" s="55"/>
      <c r="L266" s="55"/>
      <c r="M266" s="55"/>
    </row>
    <row r="267" spans="10:13" ht="21">
      <c r="J267" s="55"/>
      <c r="K267" s="55"/>
      <c r="L267" s="55"/>
      <c r="M267" s="55"/>
    </row>
    <row r="268" spans="10:13" ht="21">
      <c r="J268" s="55"/>
      <c r="K268" s="55"/>
      <c r="L268" s="55"/>
      <c r="M268" s="55"/>
    </row>
    <row r="269" spans="10:13" ht="21">
      <c r="J269" s="55"/>
      <c r="K269" s="55"/>
      <c r="L269" s="55"/>
      <c r="M269" s="55"/>
    </row>
    <row r="270" spans="10:13" ht="21">
      <c r="J270" s="55"/>
      <c r="K270" s="55"/>
      <c r="L270" s="55"/>
      <c r="M270" s="55"/>
    </row>
    <row r="271" spans="10:13" ht="21">
      <c r="J271" s="55"/>
      <c r="K271" s="55"/>
      <c r="L271" s="55"/>
      <c r="M271" s="55"/>
    </row>
    <row r="272" spans="10:13" ht="21">
      <c r="J272" s="55"/>
      <c r="K272" s="55"/>
      <c r="L272" s="55"/>
      <c r="M272" s="55"/>
    </row>
    <row r="273" spans="10:13" ht="21">
      <c r="J273" s="55"/>
      <c r="K273" s="55"/>
      <c r="L273" s="55"/>
      <c r="M273" s="55"/>
    </row>
    <row r="274" spans="10:13" ht="21">
      <c r="J274" s="55"/>
      <c r="K274" s="55"/>
      <c r="L274" s="55"/>
      <c r="M274" s="55"/>
    </row>
    <row r="275" spans="10:13" ht="21">
      <c r="J275" s="55"/>
      <c r="K275" s="55"/>
      <c r="L275" s="55"/>
      <c r="M275" s="55"/>
    </row>
    <row r="276" spans="10:13" ht="21">
      <c r="J276" s="55"/>
      <c r="K276" s="55"/>
      <c r="L276" s="55"/>
      <c r="M276" s="55"/>
    </row>
    <row r="277" spans="10:13" ht="21">
      <c r="J277" s="55"/>
      <c r="K277" s="55"/>
      <c r="L277" s="55"/>
      <c r="M277" s="55"/>
    </row>
    <row r="278" spans="10:13" ht="21">
      <c r="J278" s="55"/>
      <c r="K278" s="55"/>
      <c r="L278" s="55"/>
      <c r="M278" s="55"/>
    </row>
    <row r="279" spans="10:13" ht="21">
      <c r="J279" s="55"/>
      <c r="K279" s="55"/>
      <c r="L279" s="55"/>
      <c r="M279" s="55"/>
    </row>
    <row r="280" spans="10:13" ht="21">
      <c r="J280" s="55"/>
      <c r="K280" s="55"/>
      <c r="L280" s="55"/>
      <c r="M280" s="55"/>
    </row>
    <row r="281" spans="10:13" ht="21">
      <c r="J281" s="55"/>
      <c r="K281" s="55"/>
      <c r="L281" s="55"/>
      <c r="M281" s="55"/>
    </row>
    <row r="282" spans="10:13" ht="21">
      <c r="J282" s="55"/>
      <c r="K282" s="55"/>
      <c r="L282" s="55"/>
      <c r="M282" s="55"/>
    </row>
    <row r="283" spans="10:13" ht="21">
      <c r="J283" s="55"/>
      <c r="K283" s="55"/>
      <c r="L283" s="55"/>
      <c r="M283" s="55"/>
    </row>
    <row r="284" spans="10:13" ht="21">
      <c r="J284" s="55"/>
      <c r="K284" s="55"/>
      <c r="L284" s="55"/>
      <c r="M284" s="55"/>
    </row>
    <row r="285" spans="10:13" ht="21">
      <c r="J285" s="55"/>
      <c r="K285" s="55"/>
      <c r="L285" s="55"/>
      <c r="M285" s="55"/>
    </row>
    <row r="286" spans="10:13" ht="21">
      <c r="J286" s="55"/>
      <c r="K286" s="55"/>
      <c r="L286" s="55"/>
      <c r="M286" s="55"/>
    </row>
    <row r="287" spans="10:13" ht="21">
      <c r="J287" s="55"/>
      <c r="K287" s="55"/>
      <c r="L287" s="55"/>
      <c r="M287" s="55"/>
    </row>
    <row r="288" spans="10:13" ht="21">
      <c r="J288" s="55"/>
      <c r="K288" s="55"/>
      <c r="L288" s="55"/>
      <c r="M288" s="55"/>
    </row>
    <row r="289" spans="10:13" ht="21">
      <c r="J289" s="55"/>
      <c r="K289" s="55"/>
      <c r="L289" s="55"/>
      <c r="M289" s="55"/>
    </row>
    <row r="290" spans="10:13" ht="21">
      <c r="J290" s="55"/>
      <c r="K290" s="55"/>
      <c r="L290" s="55"/>
      <c r="M290" s="55"/>
    </row>
    <row r="291" spans="10:13" ht="21">
      <c r="J291" s="55"/>
      <c r="K291" s="55"/>
      <c r="L291" s="55"/>
      <c r="M291" s="55"/>
    </row>
    <row r="292" spans="10:13" ht="21">
      <c r="J292" s="55"/>
      <c r="K292" s="55"/>
      <c r="L292" s="55"/>
      <c r="M292" s="55"/>
    </row>
    <row r="293" spans="10:13" ht="21">
      <c r="J293" s="55"/>
      <c r="K293" s="55"/>
      <c r="L293" s="55"/>
      <c r="M293" s="55"/>
    </row>
    <row r="294" spans="10:13" ht="21">
      <c r="J294" s="55"/>
      <c r="K294" s="55"/>
      <c r="L294" s="55"/>
      <c r="M294" s="55"/>
    </row>
    <row r="295" spans="10:13" ht="21">
      <c r="J295" s="55"/>
      <c r="K295" s="55"/>
      <c r="L295" s="55"/>
      <c r="M295" s="55"/>
    </row>
    <row r="296" spans="10:13" ht="21">
      <c r="J296" s="55"/>
      <c r="K296" s="55"/>
      <c r="L296" s="55"/>
      <c r="M296" s="55"/>
    </row>
    <row r="297" spans="10:13" ht="21">
      <c r="J297" s="55"/>
      <c r="K297" s="55"/>
      <c r="L297" s="55"/>
      <c r="M297" s="55"/>
    </row>
    <row r="298" spans="10:13" ht="21">
      <c r="J298" s="55"/>
      <c r="K298" s="55"/>
      <c r="L298" s="55"/>
      <c r="M298" s="55"/>
    </row>
    <row r="299" spans="10:13" ht="21">
      <c r="J299" s="55"/>
      <c r="K299" s="55"/>
      <c r="L299" s="55"/>
      <c r="M299" s="55"/>
    </row>
    <row r="300" spans="10:13" ht="21">
      <c r="J300" s="55"/>
      <c r="K300" s="55"/>
      <c r="L300" s="55"/>
      <c r="M300" s="55"/>
    </row>
    <row r="301" spans="10:13" ht="21">
      <c r="J301" s="55"/>
      <c r="K301" s="55"/>
      <c r="L301" s="55"/>
      <c r="M301" s="55"/>
    </row>
    <row r="302" spans="10:13" ht="21">
      <c r="J302" s="55"/>
      <c r="K302" s="55"/>
      <c r="L302" s="55"/>
      <c r="M302" s="55"/>
    </row>
    <row r="303" spans="10:13" ht="21">
      <c r="J303" s="55"/>
      <c r="K303" s="55"/>
      <c r="L303" s="55"/>
      <c r="M303" s="55"/>
    </row>
    <row r="304" spans="10:13" ht="21">
      <c r="J304" s="55"/>
      <c r="K304" s="55"/>
      <c r="L304" s="55"/>
      <c r="M304" s="55"/>
    </row>
    <row r="305" spans="10:13" ht="21">
      <c r="J305" s="55"/>
      <c r="K305" s="55"/>
      <c r="L305" s="55"/>
      <c r="M305" s="55"/>
    </row>
    <row r="306" spans="10:13" ht="21">
      <c r="J306" s="55"/>
      <c r="K306" s="55"/>
      <c r="L306" s="55"/>
      <c r="M306" s="55"/>
    </row>
    <row r="307" spans="10:13" ht="21">
      <c r="J307" s="55"/>
      <c r="K307" s="55"/>
      <c r="L307" s="55"/>
      <c r="M307" s="55"/>
    </row>
    <row r="308" spans="10:13" ht="21">
      <c r="J308" s="55"/>
      <c r="K308" s="55"/>
      <c r="L308" s="55"/>
      <c r="M308" s="55"/>
    </row>
    <row r="309" spans="10:13" ht="21">
      <c r="J309" s="55"/>
      <c r="K309" s="55"/>
      <c r="L309" s="55"/>
      <c r="M309" s="55"/>
    </row>
    <row r="310" spans="10:13" ht="21">
      <c r="J310" s="55"/>
      <c r="K310" s="55"/>
      <c r="L310" s="55"/>
      <c r="M310" s="55"/>
    </row>
    <row r="311" spans="10:13" ht="21">
      <c r="J311" s="55"/>
      <c r="K311" s="55"/>
      <c r="L311" s="55"/>
      <c r="M311" s="55"/>
    </row>
    <row r="312" spans="10:13" ht="21">
      <c r="J312" s="55"/>
      <c r="K312" s="55"/>
      <c r="L312" s="55"/>
      <c r="M312" s="55"/>
    </row>
    <row r="313" spans="10:13" ht="21">
      <c r="J313" s="55"/>
      <c r="K313" s="55"/>
      <c r="L313" s="55"/>
      <c r="M313" s="55"/>
    </row>
    <row r="314" spans="10:13" ht="21">
      <c r="J314" s="55"/>
      <c r="K314" s="55"/>
      <c r="L314" s="55"/>
      <c r="M314" s="55"/>
    </row>
    <row r="315" spans="10:13" ht="21">
      <c r="J315" s="55"/>
      <c r="K315" s="55"/>
      <c r="L315" s="55"/>
      <c r="M315" s="55"/>
    </row>
    <row r="316" spans="10:13" ht="21">
      <c r="J316" s="55"/>
      <c r="K316" s="55"/>
      <c r="L316" s="55"/>
      <c r="M316" s="55"/>
    </row>
    <row r="317" spans="10:13" ht="21">
      <c r="J317" s="55"/>
      <c r="K317" s="55"/>
      <c r="L317" s="55"/>
      <c r="M317" s="55"/>
    </row>
    <row r="318" spans="10:13" ht="21">
      <c r="J318" s="55"/>
      <c r="K318" s="55"/>
      <c r="L318" s="55"/>
      <c r="M318" s="55"/>
    </row>
    <row r="319" spans="10:13" ht="21">
      <c r="J319" s="55"/>
      <c r="K319" s="55"/>
      <c r="L319" s="55"/>
      <c r="M319" s="55"/>
    </row>
    <row r="320" spans="10:13" ht="21">
      <c r="J320" s="55"/>
      <c r="K320" s="55"/>
      <c r="L320" s="55"/>
      <c r="M320" s="55"/>
    </row>
    <row r="321" spans="10:13" ht="21">
      <c r="J321" s="55"/>
      <c r="K321" s="55"/>
      <c r="L321" s="55"/>
      <c r="M321" s="55"/>
    </row>
    <row r="322" spans="10:13" ht="21">
      <c r="J322" s="55"/>
      <c r="K322" s="55"/>
      <c r="L322" s="55"/>
      <c r="M322" s="55"/>
    </row>
    <row r="323" spans="10:13" ht="21">
      <c r="J323" s="55"/>
      <c r="K323" s="55"/>
      <c r="L323" s="55"/>
      <c r="M323" s="55"/>
    </row>
    <row r="324" spans="10:13" ht="21">
      <c r="J324" s="55"/>
      <c r="K324" s="55"/>
      <c r="L324" s="55"/>
      <c r="M324" s="55"/>
    </row>
    <row r="325" spans="10:13" ht="21">
      <c r="J325" s="55"/>
      <c r="K325" s="55"/>
      <c r="L325" s="55"/>
      <c r="M325" s="55"/>
    </row>
    <row r="326" spans="10:13" ht="21">
      <c r="J326" s="55"/>
      <c r="K326" s="55"/>
      <c r="L326" s="55"/>
      <c r="M326" s="55"/>
    </row>
    <row r="327" spans="10:13" ht="21">
      <c r="J327" s="55"/>
      <c r="K327" s="55"/>
      <c r="L327" s="55"/>
      <c r="M327" s="55"/>
    </row>
    <row r="328" spans="10:13" ht="21">
      <c r="J328" s="55"/>
      <c r="K328" s="55"/>
      <c r="L328" s="55"/>
      <c r="M328" s="55"/>
    </row>
    <row r="329" spans="10:13" ht="21">
      <c r="J329" s="55"/>
      <c r="K329" s="55"/>
      <c r="L329" s="55"/>
      <c r="M329" s="55"/>
    </row>
    <row r="330" spans="10:13" ht="21">
      <c r="J330" s="55"/>
      <c r="K330" s="55"/>
      <c r="L330" s="55"/>
      <c r="M330" s="55"/>
    </row>
    <row r="331" spans="10:13" ht="21">
      <c r="J331" s="55"/>
      <c r="K331" s="55"/>
      <c r="L331" s="55"/>
      <c r="M331" s="55"/>
    </row>
    <row r="332" spans="10:13" ht="21">
      <c r="J332" s="55"/>
      <c r="K332" s="55"/>
      <c r="L332" s="55"/>
      <c r="M332" s="55"/>
    </row>
    <row r="333" spans="10:13" ht="21">
      <c r="J333" s="55"/>
      <c r="K333" s="55"/>
      <c r="L333" s="55"/>
      <c r="M333" s="55"/>
    </row>
    <row r="334" spans="10:13" ht="21">
      <c r="J334" s="55"/>
      <c r="K334" s="55"/>
      <c r="L334" s="55"/>
      <c r="M334" s="55"/>
    </row>
    <row r="335" spans="10:13" ht="21">
      <c r="J335" s="55"/>
      <c r="K335" s="55"/>
      <c r="L335" s="55"/>
      <c r="M335" s="55"/>
    </row>
    <row r="336" spans="10:13" ht="21">
      <c r="J336" s="55"/>
      <c r="K336" s="55"/>
      <c r="L336" s="55"/>
      <c r="M336" s="55"/>
    </row>
    <row r="337" spans="10:13" ht="21">
      <c r="J337" s="55"/>
      <c r="K337" s="55"/>
      <c r="L337" s="55"/>
      <c r="M337" s="55"/>
    </row>
    <row r="338" spans="10:13" ht="21">
      <c r="J338" s="55"/>
      <c r="K338" s="55"/>
      <c r="L338" s="55"/>
      <c r="M338" s="55"/>
    </row>
    <row r="339" spans="10:13" ht="21">
      <c r="J339" s="55"/>
      <c r="K339" s="55"/>
      <c r="L339" s="55"/>
      <c r="M339" s="55"/>
    </row>
    <row r="340" spans="10:13" ht="21">
      <c r="J340" s="55"/>
      <c r="K340" s="55"/>
      <c r="L340" s="55"/>
      <c r="M340" s="55"/>
    </row>
    <row r="341" spans="10:13" ht="21">
      <c r="J341" s="55"/>
      <c r="K341" s="55"/>
      <c r="L341" s="55"/>
      <c r="M341" s="55"/>
    </row>
    <row r="342" spans="10:13" ht="21">
      <c r="J342" s="55"/>
      <c r="K342" s="55"/>
      <c r="L342" s="55"/>
      <c r="M342" s="55"/>
    </row>
    <row r="343" spans="10:13" ht="21">
      <c r="J343" s="55"/>
      <c r="K343" s="55"/>
      <c r="L343" s="55"/>
      <c r="M343" s="55"/>
    </row>
    <row r="344" spans="10:13" ht="21">
      <c r="J344" s="55"/>
      <c r="K344" s="55"/>
      <c r="L344" s="55"/>
      <c r="M344" s="55"/>
    </row>
    <row r="345" spans="10:13" ht="21">
      <c r="J345" s="55"/>
      <c r="K345" s="55"/>
      <c r="L345" s="55"/>
      <c r="M345" s="55"/>
    </row>
    <row r="346" spans="10:13" ht="21">
      <c r="J346" s="55"/>
      <c r="K346" s="55"/>
      <c r="L346" s="55"/>
      <c r="M346" s="55"/>
    </row>
    <row r="347" spans="10:13" ht="21">
      <c r="J347" s="55"/>
      <c r="K347" s="55"/>
      <c r="L347" s="55"/>
      <c r="M347" s="55"/>
    </row>
    <row r="348" spans="10:13" ht="21">
      <c r="J348" s="55"/>
      <c r="K348" s="55"/>
      <c r="L348" s="55"/>
      <c r="M348" s="55"/>
    </row>
    <row r="349" spans="10:13" ht="21">
      <c r="J349" s="55"/>
      <c r="K349" s="55"/>
      <c r="L349" s="55"/>
      <c r="M349" s="55"/>
    </row>
    <row r="350" spans="10:13" ht="21">
      <c r="J350" s="55"/>
      <c r="K350" s="55"/>
      <c r="L350" s="55"/>
      <c r="M350" s="55"/>
    </row>
    <row r="351" spans="10:13" ht="21">
      <c r="J351" s="55"/>
      <c r="K351" s="55"/>
      <c r="L351" s="55"/>
      <c r="M351" s="55"/>
    </row>
    <row r="352" spans="10:13" ht="21">
      <c r="J352" s="55"/>
      <c r="K352" s="55"/>
      <c r="L352" s="55"/>
      <c r="M352" s="55"/>
    </row>
    <row r="353" spans="10:13" ht="21">
      <c r="J353" s="55"/>
      <c r="K353" s="55"/>
      <c r="L353" s="55"/>
      <c r="M353" s="55"/>
    </row>
    <row r="354" spans="10:13" ht="21">
      <c r="J354" s="55"/>
      <c r="K354" s="55"/>
      <c r="L354" s="55"/>
      <c r="M354" s="55"/>
    </row>
    <row r="355" spans="10:13" ht="21">
      <c r="J355" s="55"/>
      <c r="K355" s="55"/>
      <c r="L355" s="55"/>
      <c r="M355" s="55"/>
    </row>
    <row r="356" spans="10:13" ht="21">
      <c r="J356" s="55"/>
      <c r="K356" s="55"/>
      <c r="L356" s="55"/>
      <c r="M356" s="55"/>
    </row>
    <row r="357" spans="10:13" ht="21">
      <c r="J357" s="55"/>
      <c r="K357" s="55"/>
      <c r="L357" s="55"/>
      <c r="M357" s="55"/>
    </row>
    <row r="358" spans="10:13" ht="21">
      <c r="J358" s="55"/>
      <c r="K358" s="55"/>
      <c r="L358" s="55"/>
      <c r="M358" s="55"/>
    </row>
    <row r="359" spans="10:13" ht="21">
      <c r="J359" s="55"/>
      <c r="K359" s="55"/>
      <c r="L359" s="55"/>
      <c r="M359" s="55"/>
    </row>
    <row r="360" spans="10:13" ht="21">
      <c r="J360" s="55"/>
      <c r="K360" s="55"/>
      <c r="L360" s="55"/>
      <c r="M360" s="55"/>
    </row>
    <row r="361" spans="10:13" ht="21">
      <c r="J361" s="55"/>
      <c r="K361" s="55"/>
      <c r="L361" s="55"/>
      <c r="M361" s="55"/>
    </row>
    <row r="362" spans="10:13" ht="21">
      <c r="J362" s="55"/>
      <c r="K362" s="55"/>
      <c r="L362" s="55"/>
      <c r="M362" s="55"/>
    </row>
    <row r="363" spans="10:13" ht="21">
      <c r="J363" s="55"/>
      <c r="K363" s="55"/>
      <c r="L363" s="55"/>
      <c r="M363" s="55"/>
    </row>
    <row r="364" spans="10:13" ht="21">
      <c r="J364" s="55"/>
      <c r="K364" s="55"/>
      <c r="L364" s="55"/>
      <c r="M364" s="55"/>
    </row>
    <row r="365" spans="10:13" ht="21">
      <c r="J365" s="55"/>
      <c r="K365" s="55"/>
      <c r="L365" s="55"/>
      <c r="M365" s="55"/>
    </row>
    <row r="366" spans="10:13" ht="21">
      <c r="J366" s="55"/>
      <c r="K366" s="55"/>
      <c r="L366" s="55"/>
      <c r="M366" s="55"/>
    </row>
    <row r="367" spans="10:13" ht="21">
      <c r="J367" s="55"/>
      <c r="K367" s="55"/>
      <c r="L367" s="55"/>
      <c r="M367" s="55"/>
    </row>
    <row r="368" spans="10:13" ht="21">
      <c r="J368" s="55"/>
      <c r="K368" s="55"/>
      <c r="L368" s="55"/>
      <c r="M368" s="55"/>
    </row>
    <row r="369" spans="10:13" ht="21">
      <c r="J369" s="55"/>
      <c r="K369" s="55"/>
      <c r="L369" s="55"/>
      <c r="M369" s="55"/>
    </row>
    <row r="370" spans="10:13" ht="21">
      <c r="J370" s="55"/>
      <c r="K370" s="55"/>
      <c r="L370" s="55"/>
      <c r="M370" s="55"/>
    </row>
    <row r="371" spans="10:13" ht="21">
      <c r="J371" s="55"/>
      <c r="K371" s="55"/>
      <c r="L371" s="55"/>
      <c r="M371" s="55"/>
    </row>
    <row r="372" spans="10:13" ht="21">
      <c r="J372" s="55"/>
      <c r="K372" s="55"/>
      <c r="L372" s="55"/>
      <c r="M372" s="55"/>
    </row>
    <row r="373" spans="10:13" ht="21">
      <c r="J373" s="55"/>
      <c r="K373" s="55"/>
      <c r="L373" s="55"/>
      <c r="M373" s="55"/>
    </row>
    <row r="374" spans="10:13" ht="21">
      <c r="J374" s="55"/>
      <c r="K374" s="55"/>
      <c r="L374" s="55"/>
      <c r="M374" s="55"/>
    </row>
    <row r="375" spans="10:13" ht="21">
      <c r="J375" s="55"/>
      <c r="K375" s="55"/>
      <c r="L375" s="55"/>
      <c r="M375" s="55"/>
    </row>
    <row r="376" spans="10:13" ht="21">
      <c r="J376" s="55"/>
      <c r="K376" s="55"/>
      <c r="L376" s="55"/>
      <c r="M376" s="55"/>
    </row>
    <row r="377" spans="10:13" ht="21">
      <c r="J377" s="55"/>
      <c r="K377" s="55"/>
      <c r="L377" s="55"/>
      <c r="M377" s="55"/>
    </row>
    <row r="378" spans="10:13" ht="21">
      <c r="J378" s="55"/>
      <c r="K378" s="55"/>
      <c r="L378" s="55"/>
      <c r="M378" s="55"/>
    </row>
    <row r="379" spans="10:13" ht="21">
      <c r="J379" s="55"/>
      <c r="K379" s="55"/>
      <c r="L379" s="55"/>
      <c r="M379" s="55"/>
    </row>
    <row r="380" spans="10:13" ht="21">
      <c r="J380" s="55"/>
      <c r="K380" s="55"/>
      <c r="L380" s="55"/>
      <c r="M380" s="55"/>
    </row>
    <row r="381" spans="10:13" ht="21">
      <c r="J381" s="55"/>
      <c r="K381" s="55"/>
      <c r="L381" s="55"/>
      <c r="M381" s="55"/>
    </row>
    <row r="382" spans="10:13" ht="21">
      <c r="J382" s="55"/>
      <c r="K382" s="55"/>
      <c r="L382" s="55"/>
      <c r="M382" s="55"/>
    </row>
    <row r="383" spans="10:13" ht="21">
      <c r="J383" s="55"/>
      <c r="K383" s="55"/>
      <c r="L383" s="55"/>
      <c r="M383" s="55"/>
    </row>
    <row r="384" spans="10:13" ht="21">
      <c r="J384" s="55"/>
      <c r="K384" s="55"/>
      <c r="L384" s="55"/>
      <c r="M384" s="55"/>
    </row>
    <row r="385" spans="10:13" ht="21">
      <c r="J385" s="55"/>
      <c r="K385" s="55"/>
      <c r="L385" s="55"/>
      <c r="M385" s="55"/>
    </row>
    <row r="386" spans="10:13" ht="21">
      <c r="J386" s="55"/>
      <c r="K386" s="55"/>
      <c r="L386" s="55"/>
      <c r="M386" s="55"/>
    </row>
    <row r="387" spans="10:13" ht="21">
      <c r="J387" s="55"/>
      <c r="K387" s="55"/>
      <c r="L387" s="55"/>
      <c r="M387" s="55"/>
    </row>
    <row r="388" spans="10:13" ht="21">
      <c r="J388" s="55"/>
      <c r="K388" s="55"/>
      <c r="L388" s="55"/>
      <c r="M388" s="55"/>
    </row>
    <row r="389" spans="10:13" ht="21">
      <c r="J389" s="55"/>
      <c r="K389" s="55"/>
      <c r="L389" s="55"/>
      <c r="M389" s="55"/>
    </row>
    <row r="390" spans="10:13" ht="21">
      <c r="J390" s="55"/>
      <c r="K390" s="55"/>
      <c r="L390" s="55"/>
      <c r="M390" s="55"/>
    </row>
    <row r="391" spans="10:13" ht="21">
      <c r="J391" s="55"/>
      <c r="K391" s="55"/>
      <c r="L391" s="55"/>
      <c r="M391" s="55"/>
    </row>
    <row r="392" spans="10:13" ht="21">
      <c r="J392" s="55"/>
      <c r="K392" s="55"/>
      <c r="L392" s="55"/>
      <c r="M392" s="55"/>
    </row>
    <row r="393" spans="10:13" ht="21">
      <c r="J393" s="55"/>
      <c r="K393" s="55"/>
      <c r="L393" s="55"/>
      <c r="M393" s="55"/>
    </row>
    <row r="394" spans="10:13" ht="21">
      <c r="J394" s="55"/>
      <c r="K394" s="55"/>
      <c r="L394" s="55"/>
      <c r="M394" s="55"/>
    </row>
    <row r="395" spans="10:13" ht="21">
      <c r="J395" s="55"/>
      <c r="K395" s="55"/>
      <c r="L395" s="55"/>
      <c r="M395" s="55"/>
    </row>
    <row r="396" spans="10:13" ht="21">
      <c r="J396" s="55"/>
      <c r="K396" s="55"/>
      <c r="L396" s="55"/>
      <c r="M396" s="55"/>
    </row>
    <row r="397" spans="10:13" ht="21">
      <c r="J397" s="55"/>
      <c r="K397" s="55"/>
      <c r="L397" s="55"/>
      <c r="M397" s="55"/>
    </row>
    <row r="398" spans="10:13" ht="21">
      <c r="J398" s="55"/>
      <c r="K398" s="55"/>
      <c r="L398" s="55"/>
      <c r="M398" s="55"/>
    </row>
    <row r="399" spans="10:13" ht="21">
      <c r="J399" s="55"/>
      <c r="K399" s="55"/>
      <c r="L399" s="55"/>
      <c r="M399" s="55"/>
    </row>
    <row r="400" spans="10:13" ht="21">
      <c r="J400" s="55"/>
      <c r="K400" s="55"/>
      <c r="L400" s="55"/>
      <c r="M400" s="55"/>
    </row>
    <row r="401" spans="10:13" ht="21">
      <c r="J401" s="55"/>
      <c r="K401" s="55"/>
      <c r="L401" s="55"/>
      <c r="M401" s="55"/>
    </row>
    <row r="402" spans="10:13" ht="21">
      <c r="J402" s="55"/>
      <c r="K402" s="55"/>
      <c r="L402" s="55"/>
      <c r="M402" s="55"/>
    </row>
    <row r="403" spans="10:13" ht="21">
      <c r="J403" s="55"/>
      <c r="K403" s="55"/>
      <c r="L403" s="55"/>
      <c r="M403" s="55"/>
    </row>
    <row r="404" spans="10:13" ht="21">
      <c r="J404" s="55"/>
      <c r="K404" s="55"/>
      <c r="L404" s="55"/>
      <c r="M404" s="55"/>
    </row>
    <row r="405" spans="10:13" ht="21">
      <c r="J405" s="55"/>
      <c r="K405" s="55"/>
      <c r="L405" s="55"/>
      <c r="M405" s="55"/>
    </row>
    <row r="406" spans="10:13" ht="21">
      <c r="J406" s="55"/>
      <c r="K406" s="55"/>
      <c r="L406" s="55"/>
      <c r="M406" s="55"/>
    </row>
    <row r="407" spans="10:13" ht="21">
      <c r="J407" s="55"/>
      <c r="K407" s="55"/>
      <c r="L407" s="55"/>
      <c r="M407" s="55"/>
    </row>
    <row r="408" spans="10:13" ht="21">
      <c r="J408" s="55"/>
      <c r="K408" s="55"/>
      <c r="L408" s="55"/>
      <c r="M408" s="55"/>
    </row>
    <row r="409" spans="10:13" ht="21">
      <c r="J409" s="55"/>
      <c r="K409" s="55"/>
      <c r="L409" s="55"/>
      <c r="M409" s="55"/>
    </row>
    <row r="410" spans="10:13" ht="21">
      <c r="J410" s="55"/>
      <c r="K410" s="55"/>
      <c r="L410" s="55"/>
      <c r="M410" s="55"/>
    </row>
    <row r="411" spans="10:13" ht="21">
      <c r="J411" s="55"/>
      <c r="K411" s="55"/>
      <c r="L411" s="55"/>
      <c r="M411" s="55"/>
    </row>
    <row r="412" spans="10:13" ht="21">
      <c r="J412" s="55"/>
      <c r="K412" s="55"/>
      <c r="L412" s="55"/>
      <c r="M412" s="55"/>
    </row>
    <row r="413" spans="10:13" ht="21">
      <c r="J413" s="55"/>
      <c r="K413" s="55"/>
      <c r="L413" s="55"/>
      <c r="M413" s="55"/>
    </row>
    <row r="414" spans="10:13" ht="21">
      <c r="J414" s="55"/>
      <c r="K414" s="55"/>
      <c r="L414" s="55"/>
      <c r="M414" s="55"/>
    </row>
    <row r="415" spans="10:13" ht="21">
      <c r="J415" s="55"/>
      <c r="K415" s="55"/>
      <c r="L415" s="55"/>
      <c r="M415" s="55"/>
    </row>
    <row r="416" spans="10:13" ht="21">
      <c r="J416" s="55"/>
      <c r="K416" s="55"/>
      <c r="L416" s="55"/>
      <c r="M416" s="55"/>
    </row>
    <row r="417" spans="10:13" ht="21">
      <c r="J417" s="55"/>
      <c r="K417" s="55"/>
      <c r="L417" s="55"/>
      <c r="M417" s="55"/>
    </row>
    <row r="418" spans="10:13" ht="21">
      <c r="J418" s="55"/>
      <c r="K418" s="55"/>
      <c r="L418" s="55"/>
      <c r="M418" s="55"/>
    </row>
    <row r="419" spans="10:13" ht="21">
      <c r="J419" s="55"/>
      <c r="K419" s="55"/>
      <c r="L419" s="55"/>
      <c r="M419" s="55"/>
    </row>
    <row r="420" spans="10:13" ht="21">
      <c r="J420" s="55"/>
      <c r="K420" s="55"/>
      <c r="L420" s="55"/>
      <c r="M420" s="55"/>
    </row>
    <row r="421" spans="10:13" ht="21">
      <c r="J421" s="55"/>
      <c r="K421" s="55"/>
      <c r="L421" s="55"/>
      <c r="M421" s="55"/>
    </row>
    <row r="422" spans="10:13" ht="21">
      <c r="J422" s="55"/>
      <c r="K422" s="55"/>
      <c r="L422" s="55"/>
      <c r="M422" s="55"/>
    </row>
    <row r="423" spans="10:13" ht="21">
      <c r="J423" s="55"/>
      <c r="K423" s="55"/>
      <c r="L423" s="55"/>
      <c r="M423" s="55"/>
    </row>
    <row r="424" spans="10:13" ht="21">
      <c r="J424" s="55"/>
      <c r="K424" s="55"/>
      <c r="L424" s="55"/>
      <c r="M424" s="55"/>
    </row>
    <row r="425" spans="10:13" ht="21">
      <c r="J425" s="55"/>
      <c r="K425" s="55"/>
      <c r="L425" s="55"/>
      <c r="M425" s="55"/>
    </row>
    <row r="426" spans="10:13" ht="21">
      <c r="J426" s="55"/>
      <c r="K426" s="55"/>
      <c r="L426" s="55"/>
      <c r="M426" s="55"/>
    </row>
    <row r="427" spans="10:13" ht="21">
      <c r="J427" s="55"/>
      <c r="K427" s="55"/>
      <c r="L427" s="55"/>
      <c r="M427" s="55"/>
    </row>
    <row r="428" spans="10:13" ht="21">
      <c r="J428" s="55"/>
      <c r="K428" s="55"/>
      <c r="L428" s="55"/>
      <c r="M428" s="55"/>
    </row>
    <row r="429" spans="10:13" ht="21">
      <c r="J429" s="55"/>
      <c r="K429" s="55"/>
      <c r="L429" s="55"/>
      <c r="M429" s="55"/>
    </row>
    <row r="430" spans="10:13" ht="21">
      <c r="J430" s="55"/>
      <c r="K430" s="55"/>
      <c r="L430" s="55"/>
      <c r="M430" s="55"/>
    </row>
    <row r="431" spans="10:13" ht="21">
      <c r="J431" s="55"/>
      <c r="K431" s="55"/>
      <c r="L431" s="55"/>
      <c r="M431" s="55"/>
    </row>
    <row r="432" spans="10:13" ht="21">
      <c r="J432" s="55"/>
      <c r="K432" s="55"/>
      <c r="L432" s="55"/>
      <c r="M432" s="55"/>
    </row>
    <row r="433" spans="10:13" ht="21">
      <c r="J433" s="55"/>
      <c r="K433" s="55"/>
      <c r="L433" s="55"/>
      <c r="M433" s="55"/>
    </row>
    <row r="434" spans="10:13" ht="21">
      <c r="J434" s="55"/>
      <c r="K434" s="55"/>
      <c r="L434" s="55"/>
      <c r="M434" s="55"/>
    </row>
    <row r="435" spans="10:13" ht="21">
      <c r="J435" s="55"/>
      <c r="K435" s="55"/>
      <c r="L435" s="55"/>
      <c r="M435" s="55"/>
    </row>
    <row r="436" spans="10:13" ht="21">
      <c r="J436" s="55"/>
      <c r="K436" s="55"/>
      <c r="L436" s="55"/>
      <c r="M436" s="55"/>
    </row>
    <row r="437" spans="10:13" ht="21">
      <c r="J437" s="55"/>
      <c r="K437" s="55"/>
      <c r="L437" s="55"/>
      <c r="M437" s="55"/>
    </row>
    <row r="438" spans="10:13" ht="21">
      <c r="J438" s="55"/>
      <c r="K438" s="55"/>
      <c r="L438" s="55"/>
      <c r="M438" s="55"/>
    </row>
    <row r="439" spans="10:13" ht="21">
      <c r="J439" s="55"/>
      <c r="K439" s="55"/>
      <c r="L439" s="55"/>
      <c r="M439" s="55"/>
    </row>
    <row r="440" spans="10:13" ht="21">
      <c r="J440" s="55"/>
      <c r="K440" s="55"/>
      <c r="L440" s="55"/>
      <c r="M440" s="55"/>
    </row>
    <row r="441" spans="10:13" ht="21">
      <c r="J441" s="55"/>
      <c r="K441" s="55"/>
      <c r="L441" s="55"/>
      <c r="M441" s="55"/>
    </row>
    <row r="442" spans="10:13" ht="21">
      <c r="J442" s="55"/>
      <c r="K442" s="55"/>
      <c r="L442" s="55"/>
      <c r="M442" s="55"/>
    </row>
    <row r="443" spans="10:13" ht="21">
      <c r="J443" s="55"/>
      <c r="K443" s="55"/>
      <c r="L443" s="55"/>
      <c r="M443" s="55"/>
    </row>
    <row r="444" spans="10:13" ht="21">
      <c r="J444" s="55"/>
      <c r="K444" s="55"/>
      <c r="L444" s="55"/>
      <c r="M444" s="55"/>
    </row>
    <row r="445" spans="10:13" ht="21">
      <c r="J445" s="55"/>
      <c r="K445" s="55"/>
      <c r="L445" s="55"/>
      <c r="M445" s="55"/>
    </row>
    <row r="446" spans="10:13" ht="21">
      <c r="J446" s="55"/>
      <c r="K446" s="55"/>
      <c r="L446" s="55"/>
      <c r="M446" s="55"/>
    </row>
    <row r="447" spans="10:13" ht="21">
      <c r="J447" s="55"/>
      <c r="K447" s="55"/>
      <c r="L447" s="55"/>
      <c r="M447" s="55"/>
    </row>
    <row r="448" spans="10:13" ht="21">
      <c r="J448" s="55"/>
      <c r="K448" s="55"/>
      <c r="L448" s="55"/>
      <c r="M448" s="55"/>
    </row>
    <row r="449" spans="10:13" ht="21">
      <c r="J449" s="55"/>
      <c r="K449" s="55"/>
      <c r="L449" s="55"/>
      <c r="M449" s="55"/>
    </row>
    <row r="450" spans="10:13" ht="21">
      <c r="J450" s="55"/>
      <c r="K450" s="55"/>
      <c r="L450" s="55"/>
      <c r="M450" s="55"/>
    </row>
    <row r="451" spans="10:13" ht="21">
      <c r="J451" s="55"/>
      <c r="K451" s="55"/>
      <c r="L451" s="55"/>
      <c r="M451" s="55"/>
    </row>
    <row r="452" spans="10:13" ht="21">
      <c r="J452" s="55"/>
      <c r="K452" s="55"/>
      <c r="L452" s="55"/>
      <c r="M452" s="55"/>
    </row>
    <row r="453" spans="10:13" ht="21">
      <c r="J453" s="55"/>
      <c r="K453" s="55"/>
      <c r="L453" s="55"/>
      <c r="M453" s="55"/>
    </row>
    <row r="454" spans="10:13" ht="21">
      <c r="J454" s="55"/>
      <c r="K454" s="55"/>
      <c r="L454" s="55"/>
      <c r="M454" s="55"/>
    </row>
    <row r="455" spans="10:13" ht="21">
      <c r="J455" s="55"/>
      <c r="K455" s="55"/>
      <c r="L455" s="55"/>
      <c r="M455" s="55"/>
    </row>
    <row r="456" spans="10:13" ht="21">
      <c r="J456" s="55"/>
      <c r="K456" s="55"/>
      <c r="L456" s="55"/>
      <c r="M456" s="55"/>
    </row>
    <row r="457" spans="10:13" ht="21">
      <c r="J457" s="55"/>
      <c r="K457" s="55"/>
      <c r="L457" s="55"/>
      <c r="M457" s="55"/>
    </row>
    <row r="458" spans="10:13" ht="21">
      <c r="J458" s="55"/>
      <c r="K458" s="55"/>
      <c r="L458" s="55"/>
      <c r="M458" s="55"/>
    </row>
    <row r="459" spans="10:13" ht="21">
      <c r="J459" s="55"/>
      <c r="K459" s="55"/>
      <c r="L459" s="55"/>
      <c r="M459" s="55"/>
    </row>
    <row r="460" spans="10:13" ht="21">
      <c r="J460" s="55"/>
      <c r="K460" s="55"/>
      <c r="L460" s="55"/>
      <c r="M460" s="55"/>
    </row>
    <row r="461" spans="10:13" ht="21">
      <c r="J461" s="55"/>
      <c r="K461" s="55"/>
      <c r="L461" s="55"/>
      <c r="M461" s="55"/>
    </row>
    <row r="462" spans="10:13" ht="21">
      <c r="J462" s="55"/>
      <c r="K462" s="55"/>
      <c r="L462" s="55"/>
      <c r="M462" s="55"/>
    </row>
    <row r="463" spans="10:13" ht="21">
      <c r="J463" s="55"/>
      <c r="K463" s="55"/>
      <c r="L463" s="55"/>
      <c r="M463" s="55"/>
    </row>
    <row r="464" spans="10:13" ht="21">
      <c r="J464" s="55"/>
      <c r="K464" s="55"/>
      <c r="L464" s="55"/>
      <c r="M464" s="55"/>
    </row>
    <row r="465" spans="10:13" ht="21">
      <c r="J465" s="55"/>
      <c r="K465" s="55"/>
      <c r="L465" s="55"/>
      <c r="M465" s="55"/>
    </row>
    <row r="466" spans="10:13" ht="21">
      <c r="J466" s="55"/>
      <c r="K466" s="55"/>
      <c r="L466" s="55"/>
      <c r="M466" s="55"/>
    </row>
    <row r="467" spans="10:13" ht="21">
      <c r="J467" s="55"/>
      <c r="K467" s="55"/>
      <c r="L467" s="55"/>
      <c r="M467" s="55"/>
    </row>
    <row r="468" spans="10:13" ht="21">
      <c r="J468" s="55"/>
      <c r="K468" s="55"/>
      <c r="L468" s="55"/>
      <c r="M468" s="55"/>
    </row>
    <row r="469" spans="10:13" ht="21">
      <c r="J469" s="55"/>
      <c r="K469" s="55"/>
      <c r="L469" s="55"/>
      <c r="M469" s="55"/>
    </row>
    <row r="470" spans="10:13" ht="21">
      <c r="J470" s="55"/>
      <c r="K470" s="55"/>
      <c r="L470" s="55"/>
      <c r="M470" s="55"/>
    </row>
    <row r="471" spans="10:13" ht="21">
      <c r="J471" s="55"/>
      <c r="K471" s="55"/>
      <c r="L471" s="55"/>
      <c r="M471" s="55"/>
    </row>
    <row r="472" spans="10:13" ht="21">
      <c r="J472" s="55"/>
      <c r="K472" s="55"/>
      <c r="L472" s="55"/>
      <c r="M472" s="55"/>
    </row>
    <row r="473" spans="10:13" ht="21">
      <c r="J473" s="55"/>
      <c r="K473" s="55"/>
      <c r="L473" s="55"/>
      <c r="M473" s="55"/>
    </row>
    <row r="474" spans="10:13" ht="21">
      <c r="J474" s="55"/>
      <c r="K474" s="55"/>
      <c r="L474" s="55"/>
      <c r="M474" s="55"/>
    </row>
    <row r="475" spans="10:13" ht="21">
      <c r="J475" s="55"/>
      <c r="K475" s="55"/>
      <c r="L475" s="55"/>
      <c r="M475" s="55"/>
    </row>
    <row r="476" spans="10:13" ht="21">
      <c r="J476" s="55"/>
      <c r="K476" s="55"/>
      <c r="L476" s="55"/>
      <c r="M476" s="55"/>
    </row>
    <row r="477" spans="10:13" ht="21">
      <c r="J477" s="55"/>
      <c r="K477" s="55"/>
      <c r="L477" s="55"/>
      <c r="M477" s="55"/>
    </row>
    <row r="478" spans="10:13" ht="21">
      <c r="J478" s="55"/>
      <c r="K478" s="55"/>
      <c r="L478" s="55"/>
      <c r="M478" s="55"/>
    </row>
    <row r="479" spans="10:13" ht="21">
      <c r="J479" s="55"/>
      <c r="K479" s="55"/>
      <c r="L479" s="55"/>
      <c r="M479" s="55"/>
    </row>
    <row r="480" spans="10:13" ht="21">
      <c r="J480" s="55"/>
      <c r="K480" s="55"/>
      <c r="L480" s="55"/>
      <c r="M480" s="55"/>
    </row>
    <row r="481" spans="10:13" ht="21">
      <c r="J481" s="55"/>
      <c r="K481" s="55"/>
      <c r="L481" s="55"/>
      <c r="M481" s="55"/>
    </row>
    <row r="482" spans="10:13" ht="21">
      <c r="J482" s="55"/>
      <c r="K482" s="55"/>
      <c r="L482" s="55"/>
      <c r="M482" s="55"/>
    </row>
    <row r="483" spans="10:13" ht="21">
      <c r="J483" s="55"/>
      <c r="K483" s="55"/>
      <c r="L483" s="55"/>
      <c r="M483" s="55"/>
    </row>
    <row r="484" spans="10:13" ht="21">
      <c r="J484" s="55"/>
      <c r="K484" s="55"/>
      <c r="L484" s="55"/>
      <c r="M484" s="55"/>
    </row>
    <row r="485" spans="10:13" ht="21">
      <c r="J485" s="55"/>
      <c r="K485" s="55"/>
      <c r="L485" s="55"/>
      <c r="M485" s="55"/>
    </row>
    <row r="486" spans="10:13" ht="21">
      <c r="J486" s="55"/>
      <c r="K486" s="55"/>
      <c r="L486" s="55"/>
      <c r="M486" s="55"/>
    </row>
    <row r="487" spans="10:13" ht="21">
      <c r="J487" s="55"/>
      <c r="K487" s="55"/>
      <c r="L487" s="55"/>
      <c r="M487" s="55"/>
    </row>
    <row r="488" spans="10:13" ht="21">
      <c r="J488" s="55"/>
      <c r="K488" s="55"/>
      <c r="L488" s="55"/>
      <c r="M488" s="55"/>
    </row>
    <row r="489" spans="10:13" ht="21">
      <c r="J489" s="55"/>
      <c r="K489" s="55"/>
      <c r="L489" s="55"/>
      <c r="M489" s="55"/>
    </row>
    <row r="490" spans="10:13" ht="21">
      <c r="J490" s="55"/>
      <c r="K490" s="55"/>
      <c r="L490" s="55"/>
      <c r="M490" s="55"/>
    </row>
    <row r="491" spans="10:13" ht="21">
      <c r="J491" s="55"/>
      <c r="K491" s="55"/>
      <c r="L491" s="55"/>
      <c r="M491" s="55"/>
    </row>
    <row r="492" spans="10:13" ht="21">
      <c r="J492" s="55"/>
      <c r="K492" s="55"/>
      <c r="L492" s="55"/>
      <c r="M492" s="55"/>
    </row>
    <row r="493" spans="10:13" ht="21">
      <c r="J493" s="55"/>
      <c r="K493" s="55"/>
      <c r="L493" s="55"/>
      <c r="M493" s="55"/>
    </row>
    <row r="494" spans="10:13" ht="21">
      <c r="J494" s="55"/>
      <c r="K494" s="55"/>
      <c r="L494" s="55"/>
      <c r="M494" s="55"/>
    </row>
    <row r="495" spans="10:13" ht="21">
      <c r="J495" s="55"/>
      <c r="K495" s="55"/>
      <c r="L495" s="55"/>
      <c r="M495" s="55"/>
    </row>
    <row r="496" spans="10:13" ht="21">
      <c r="J496" s="55"/>
      <c r="K496" s="55"/>
      <c r="L496" s="55"/>
      <c r="M496" s="55"/>
    </row>
    <row r="497" spans="10:13" ht="21">
      <c r="J497" s="55"/>
      <c r="K497" s="55"/>
      <c r="L497" s="55"/>
      <c r="M497" s="55"/>
    </row>
    <row r="498" spans="10:13" ht="21">
      <c r="J498" s="55"/>
      <c r="K498" s="55"/>
      <c r="L498" s="55"/>
      <c r="M498" s="55"/>
    </row>
    <row r="499" spans="10:13" ht="21">
      <c r="J499" s="55"/>
      <c r="K499" s="55"/>
      <c r="L499" s="55"/>
      <c r="M499" s="55"/>
    </row>
    <row r="500" spans="10:13" ht="21">
      <c r="J500" s="55"/>
      <c r="K500" s="55"/>
      <c r="L500" s="55"/>
      <c r="M500" s="55"/>
    </row>
    <row r="501" spans="10:13" ht="21">
      <c r="J501" s="55"/>
      <c r="K501" s="55"/>
      <c r="L501" s="55"/>
      <c r="M501" s="55"/>
    </row>
    <row r="502" spans="10:13" ht="21">
      <c r="J502" s="55"/>
      <c r="K502" s="55"/>
      <c r="L502" s="55"/>
      <c r="M502" s="55"/>
    </row>
    <row r="503" spans="10:13" ht="21">
      <c r="J503" s="55"/>
      <c r="K503" s="55"/>
      <c r="L503" s="55"/>
      <c r="M503" s="55"/>
    </row>
    <row r="504" spans="10:13" ht="21">
      <c r="J504" s="55"/>
      <c r="K504" s="55"/>
      <c r="L504" s="55"/>
      <c r="M504" s="55"/>
    </row>
    <row r="505" spans="10:13" ht="21">
      <c r="J505" s="55"/>
      <c r="K505" s="55"/>
      <c r="L505" s="55"/>
      <c r="M505" s="55"/>
    </row>
    <row r="506" spans="10:13" ht="21">
      <c r="J506" s="55"/>
      <c r="K506" s="55"/>
      <c r="L506" s="55"/>
      <c r="M506" s="55"/>
    </row>
    <row r="507" spans="10:13" ht="21">
      <c r="J507" s="55"/>
      <c r="K507" s="55"/>
      <c r="L507" s="55"/>
      <c r="M507" s="55"/>
    </row>
    <row r="508" spans="10:13" ht="21">
      <c r="J508" s="55"/>
      <c r="K508" s="55"/>
      <c r="L508" s="55"/>
      <c r="M508" s="55"/>
    </row>
    <row r="509" spans="10:13" ht="21">
      <c r="J509" s="55"/>
      <c r="K509" s="55"/>
      <c r="L509" s="55"/>
      <c r="M509" s="55"/>
    </row>
    <row r="510" spans="10:13" ht="21">
      <c r="J510" s="55"/>
      <c r="K510" s="55"/>
      <c r="L510" s="55"/>
      <c r="M510" s="55"/>
    </row>
    <row r="511" spans="10:13" ht="21">
      <c r="J511" s="55"/>
      <c r="K511" s="55"/>
      <c r="L511" s="55"/>
      <c r="M511" s="55"/>
    </row>
    <row r="512" spans="10:13" ht="21">
      <c r="J512" s="55"/>
      <c r="K512" s="55"/>
      <c r="L512" s="55"/>
      <c r="M512" s="55"/>
    </row>
    <row r="513" spans="10:13" ht="21">
      <c r="J513" s="55"/>
      <c r="K513" s="55"/>
      <c r="L513" s="55"/>
      <c r="M513" s="55"/>
    </row>
    <row r="514" spans="10:13" ht="21">
      <c r="J514" s="55"/>
      <c r="K514" s="55"/>
      <c r="L514" s="55"/>
      <c r="M514" s="55"/>
    </row>
    <row r="515" spans="10:13" ht="21">
      <c r="J515" s="55"/>
      <c r="K515" s="55"/>
      <c r="L515" s="55"/>
      <c r="M515" s="55"/>
    </row>
    <row r="516" spans="10:13" ht="21">
      <c r="J516" s="55"/>
      <c r="K516" s="55"/>
      <c r="L516" s="55"/>
      <c r="M516" s="55"/>
    </row>
    <row r="517" spans="10:13" ht="21">
      <c r="J517" s="55"/>
      <c r="K517" s="55"/>
      <c r="L517" s="55"/>
      <c r="M517" s="55"/>
    </row>
    <row r="518" spans="10:13" ht="21">
      <c r="J518" s="55"/>
      <c r="K518" s="55"/>
      <c r="L518" s="55"/>
      <c r="M518" s="55"/>
    </row>
    <row r="519" spans="10:13" ht="21">
      <c r="J519" s="55"/>
      <c r="K519" s="55"/>
      <c r="L519" s="55"/>
      <c r="M519" s="55"/>
    </row>
    <row r="520" spans="10:13" ht="21">
      <c r="J520" s="55"/>
      <c r="K520" s="55"/>
      <c r="L520" s="55"/>
      <c r="M520" s="55"/>
    </row>
    <row r="521" spans="10:13" ht="21">
      <c r="J521" s="55"/>
      <c r="K521" s="55"/>
      <c r="L521" s="55"/>
      <c r="M521" s="55"/>
    </row>
    <row r="522" spans="10:13" ht="21">
      <c r="J522" s="55"/>
      <c r="K522" s="55"/>
      <c r="L522" s="55"/>
      <c r="M522" s="55"/>
    </row>
    <row r="523" spans="10:13" ht="21">
      <c r="J523" s="55"/>
      <c r="K523" s="55"/>
      <c r="L523" s="55"/>
      <c r="M523" s="55"/>
    </row>
    <row r="524" spans="10:13" ht="21">
      <c r="J524" s="55"/>
      <c r="K524" s="55"/>
      <c r="L524" s="55"/>
      <c r="M524" s="55"/>
    </row>
    <row r="525" spans="10:13" ht="21">
      <c r="J525" s="55"/>
      <c r="K525" s="55"/>
      <c r="L525" s="55"/>
      <c r="M525" s="55"/>
    </row>
    <row r="526" spans="10:13" ht="21">
      <c r="J526" s="55"/>
      <c r="K526" s="55"/>
      <c r="L526" s="55"/>
      <c r="M526" s="55"/>
    </row>
    <row r="527" spans="10:13" ht="21">
      <c r="J527" s="55"/>
      <c r="K527" s="55"/>
      <c r="L527" s="55"/>
      <c r="M527" s="55"/>
    </row>
    <row r="528" spans="10:13" ht="21">
      <c r="J528" s="55"/>
      <c r="K528" s="55"/>
      <c r="L528" s="55"/>
      <c r="M528" s="55"/>
    </row>
    <row r="529" spans="10:13" ht="21">
      <c r="J529" s="55"/>
      <c r="K529" s="55"/>
      <c r="L529" s="55"/>
      <c r="M529" s="55"/>
    </row>
    <row r="530" spans="10:13" ht="21">
      <c r="J530" s="55"/>
      <c r="K530" s="55"/>
      <c r="L530" s="55"/>
      <c r="M530" s="55"/>
    </row>
    <row r="531" spans="10:13" ht="21">
      <c r="J531" s="55"/>
      <c r="K531" s="55"/>
      <c r="L531" s="55"/>
      <c r="M531" s="55"/>
    </row>
    <row r="532" spans="10:13" ht="21">
      <c r="J532" s="55"/>
      <c r="K532" s="55"/>
      <c r="L532" s="55"/>
      <c r="M532" s="55"/>
    </row>
    <row r="533" spans="10:13" ht="21">
      <c r="J533" s="55"/>
      <c r="K533" s="55"/>
      <c r="L533" s="55"/>
      <c r="M533" s="55"/>
    </row>
    <row r="534" spans="10:13" ht="21">
      <c r="J534" s="55"/>
      <c r="K534" s="55"/>
      <c r="L534" s="55"/>
      <c r="M534" s="55"/>
    </row>
  </sheetData>
  <mergeCells count="13">
    <mergeCell ref="A23:M23"/>
    <mergeCell ref="A12:M12"/>
    <mergeCell ref="A17:M17"/>
    <mergeCell ref="C4:E4"/>
    <mergeCell ref="G4:I4"/>
    <mergeCell ref="A1:M1"/>
    <mergeCell ref="A2:M2"/>
    <mergeCell ref="A3:A5"/>
    <mergeCell ref="B3:E3"/>
    <mergeCell ref="F3:I3"/>
    <mergeCell ref="M3:M5"/>
    <mergeCell ref="J3:L3"/>
    <mergeCell ref="J4:L4"/>
  </mergeCells>
  <printOptions/>
  <pageMargins left="0.35433070866141736" right="0.196850393700787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ละมัย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4"/>
  <sheetViews>
    <sheetView workbookViewId="0" topLeftCell="A49">
      <selection activeCell="J62" sqref="J62"/>
    </sheetView>
  </sheetViews>
  <sheetFormatPr defaultColWidth="9.140625" defaultRowHeight="12.75"/>
  <cols>
    <col min="1" max="1" width="28.28125" style="1" customWidth="1"/>
    <col min="2" max="2" width="7.7109375" style="1" customWidth="1"/>
    <col min="3" max="5" width="5.8515625" style="1" customWidth="1"/>
    <col min="6" max="6" width="7.7109375" style="1" customWidth="1"/>
    <col min="7" max="9" width="5.8515625" style="1" customWidth="1"/>
    <col min="10" max="10" width="7.140625" style="1" customWidth="1"/>
    <col min="11" max="12" width="7.00390625" style="1" customWidth="1"/>
    <col min="13" max="13" width="8.7109375" style="1" customWidth="1"/>
    <col min="14" max="16384" width="9.140625" style="1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2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21.75" customHeight="1">
      <c r="A6" s="34" t="s">
        <v>73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s="10" customFormat="1" ht="21.75" customHeight="1">
      <c r="A7" s="9" t="s">
        <v>13</v>
      </c>
      <c r="B7" s="3">
        <v>62</v>
      </c>
      <c r="C7" s="3">
        <v>12</v>
      </c>
      <c r="D7" s="3">
        <v>3</v>
      </c>
      <c r="E7" s="3">
        <v>7</v>
      </c>
      <c r="F7" s="3">
        <v>46</v>
      </c>
      <c r="G7" s="3">
        <v>12</v>
      </c>
      <c r="H7" s="3">
        <v>3</v>
      </c>
      <c r="I7" s="3">
        <v>7</v>
      </c>
      <c r="J7" s="45">
        <f>(B7*C7+F7*G7)/38</f>
        <v>34.11</v>
      </c>
      <c r="K7" s="45">
        <f>(B7*D7+F7*H7)/38</f>
        <v>8.53</v>
      </c>
      <c r="L7" s="45">
        <f>(B7*E7+F7*I7)/38</f>
        <v>19.89</v>
      </c>
      <c r="M7" s="46">
        <f>SUM(J7:L7)</f>
        <v>62.53</v>
      </c>
    </row>
    <row r="8" spans="1:13" s="10" customFormat="1" ht="21.75" customHeight="1">
      <c r="A8" s="9" t="s">
        <v>299</v>
      </c>
      <c r="B8" s="3">
        <v>27</v>
      </c>
      <c r="C8" s="3">
        <v>19</v>
      </c>
      <c r="D8" s="3">
        <v>0</v>
      </c>
      <c r="E8" s="3">
        <v>3</v>
      </c>
      <c r="F8" s="3">
        <v>31</v>
      </c>
      <c r="G8" s="3">
        <v>20</v>
      </c>
      <c r="H8" s="3">
        <v>0</v>
      </c>
      <c r="I8" s="3">
        <v>0</v>
      </c>
      <c r="J8" s="45">
        <f>(B8*C8+F8*G8)/38</f>
        <v>29.82</v>
      </c>
      <c r="K8" s="45">
        <f>(B8*D8+F8*H8)/38</f>
        <v>0</v>
      </c>
      <c r="L8" s="45">
        <f>(B8*E8+F8*I8)/38</f>
        <v>2.13</v>
      </c>
      <c r="M8" s="46">
        <f>SUM(J8:L8)</f>
        <v>31.95</v>
      </c>
    </row>
    <row r="9" spans="1:13" s="10" customFormat="1" ht="21.75" customHeight="1">
      <c r="A9" s="9" t="s">
        <v>300</v>
      </c>
      <c r="B9" s="3">
        <v>28</v>
      </c>
      <c r="C9" s="3">
        <v>19</v>
      </c>
      <c r="D9" s="3">
        <v>0</v>
      </c>
      <c r="E9" s="3">
        <v>3</v>
      </c>
      <c r="F9" s="3">
        <v>22</v>
      </c>
      <c r="G9" s="3">
        <v>18</v>
      </c>
      <c r="H9" s="3">
        <v>0</v>
      </c>
      <c r="I9" s="3">
        <v>1</v>
      </c>
      <c r="J9" s="45">
        <f>(B9*C9+F9*G9)/38</f>
        <v>24.42</v>
      </c>
      <c r="K9" s="45">
        <f>(B9*D9+F9*H9)/38</f>
        <v>0</v>
      </c>
      <c r="L9" s="45">
        <f>(B9*E9+F9*I9)/38</f>
        <v>2.79</v>
      </c>
      <c r="M9" s="46">
        <f>SUM(J9:L9)</f>
        <v>27.21</v>
      </c>
    </row>
    <row r="10" spans="1:13" s="10" customFormat="1" ht="21.75" customHeight="1">
      <c r="A10" s="9" t="s">
        <v>256</v>
      </c>
      <c r="B10" s="3">
        <v>0</v>
      </c>
      <c r="C10" s="3"/>
      <c r="D10" s="3"/>
      <c r="E10" s="3"/>
      <c r="F10" s="3">
        <v>1</v>
      </c>
      <c r="G10" s="3"/>
      <c r="H10" s="3"/>
      <c r="I10" s="3">
        <v>0</v>
      </c>
      <c r="J10" s="45">
        <f>(B10*C10+F10*G10)/38</f>
        <v>0</v>
      </c>
      <c r="K10" s="45">
        <f>(B10*D10+F10*H10)/38</f>
        <v>0</v>
      </c>
      <c r="L10" s="45">
        <f>(B10*E10+F10*I10)/38</f>
        <v>0</v>
      </c>
      <c r="M10" s="46">
        <f>SUM(J10:L10)</f>
        <v>0</v>
      </c>
    </row>
    <row r="11" spans="1:14" s="10" customFormat="1" ht="21.75" customHeight="1">
      <c r="A11" s="11" t="s">
        <v>75</v>
      </c>
      <c r="B11" s="6">
        <f>SUM(B7:B10)</f>
        <v>117</v>
      </c>
      <c r="C11" s="6"/>
      <c r="D11" s="6"/>
      <c r="E11" s="6"/>
      <c r="F11" s="6">
        <f>SUM(F7:F10)</f>
        <v>100</v>
      </c>
      <c r="G11" s="6"/>
      <c r="H11" s="6"/>
      <c r="I11" s="6"/>
      <c r="J11" s="47">
        <f>SUM(J7:J10)</f>
        <v>88.35</v>
      </c>
      <c r="K11" s="47">
        <f>SUM(K7:K10)</f>
        <v>8.53</v>
      </c>
      <c r="L11" s="47">
        <f>SUM(L7:L10)</f>
        <v>24.81</v>
      </c>
      <c r="M11" s="48">
        <f>SUM(M7:M9)</f>
        <v>121.69</v>
      </c>
      <c r="N11" s="75"/>
    </row>
    <row r="12" spans="1:13" ht="21.75" customHeight="1">
      <c r="A12" s="98" t="s">
        <v>74</v>
      </c>
      <c r="B12" s="99"/>
      <c r="C12" s="99"/>
      <c r="D12" s="99"/>
      <c r="E12" s="99"/>
      <c r="F12" s="99"/>
      <c r="G12" s="99"/>
      <c r="H12" s="99"/>
      <c r="I12" s="99"/>
      <c r="J12" s="85"/>
      <c r="K12" s="85"/>
      <c r="L12" s="85"/>
      <c r="M12" s="109"/>
    </row>
    <row r="13" spans="1:13" s="10" customFormat="1" ht="21.75" customHeight="1">
      <c r="A13" s="9" t="s">
        <v>13</v>
      </c>
      <c r="B13" s="3">
        <v>71</v>
      </c>
      <c r="C13" s="3">
        <v>6</v>
      </c>
      <c r="D13" s="3">
        <v>6</v>
      </c>
      <c r="E13" s="3">
        <v>10</v>
      </c>
      <c r="F13" s="3">
        <v>34</v>
      </c>
      <c r="G13" s="3">
        <v>12</v>
      </c>
      <c r="H13" s="3">
        <v>3</v>
      </c>
      <c r="I13" s="3">
        <v>7</v>
      </c>
      <c r="J13" s="45">
        <f>(B13*C13+F13*G13)/38</f>
        <v>21.95</v>
      </c>
      <c r="K13" s="45">
        <f>(B13*D13+F13*H13)/38</f>
        <v>13.89</v>
      </c>
      <c r="L13" s="45">
        <f>(B13*E13+F13*I13)/38</f>
        <v>24.95</v>
      </c>
      <c r="M13" s="46">
        <f>SUM(J13:L13)</f>
        <v>60.79</v>
      </c>
    </row>
    <row r="14" spans="1:13" s="10" customFormat="1" ht="21.75" customHeight="1">
      <c r="A14" s="9" t="s">
        <v>12</v>
      </c>
      <c r="B14" s="3">
        <v>62</v>
      </c>
      <c r="C14" s="3">
        <v>21</v>
      </c>
      <c r="D14" s="3">
        <v>0</v>
      </c>
      <c r="E14" s="3">
        <v>0</v>
      </c>
      <c r="F14" s="3">
        <v>61</v>
      </c>
      <c r="G14" s="3">
        <v>21</v>
      </c>
      <c r="H14" s="3">
        <v>0</v>
      </c>
      <c r="I14" s="3">
        <v>0</v>
      </c>
      <c r="J14" s="45">
        <f>(B14*C14+F14*G14)/38</f>
        <v>67.97</v>
      </c>
      <c r="K14" s="45">
        <f>(B14*D14+F14*H14)/38</f>
        <v>0</v>
      </c>
      <c r="L14" s="45">
        <f>(B14*E14+F14*I14)/38</f>
        <v>0</v>
      </c>
      <c r="M14" s="46">
        <f>SUM(J14:L14)</f>
        <v>67.97</v>
      </c>
    </row>
    <row r="15" spans="1:13" s="10" customFormat="1" ht="21.75" customHeight="1">
      <c r="A15" s="11" t="s">
        <v>76</v>
      </c>
      <c r="B15" s="6">
        <f>SUM(B13:B14)</f>
        <v>133</v>
      </c>
      <c r="C15" s="6"/>
      <c r="D15" s="6"/>
      <c r="E15" s="6"/>
      <c r="F15" s="6">
        <f>SUM(F13:F14)</f>
        <v>95</v>
      </c>
      <c r="G15" s="6"/>
      <c r="H15" s="6"/>
      <c r="I15" s="6"/>
      <c r="J15" s="47">
        <f>SUM(J13:J14)</f>
        <v>89.92</v>
      </c>
      <c r="K15" s="47">
        <f>SUM(K13:K14)</f>
        <v>13.89</v>
      </c>
      <c r="L15" s="47">
        <f>SUM(L13:L14)</f>
        <v>24.95</v>
      </c>
      <c r="M15" s="48">
        <f>SUM(M13:M14)</f>
        <v>128.76</v>
      </c>
    </row>
    <row r="16" spans="1:13" ht="21.75" customHeight="1">
      <c r="A16" s="98" t="s">
        <v>77</v>
      </c>
      <c r="B16" s="99"/>
      <c r="C16" s="99"/>
      <c r="D16" s="99"/>
      <c r="E16" s="99"/>
      <c r="F16" s="99"/>
      <c r="G16" s="99"/>
      <c r="H16" s="99"/>
      <c r="I16" s="99"/>
      <c r="J16" s="85"/>
      <c r="K16" s="85"/>
      <c r="L16" s="85"/>
      <c r="M16" s="109"/>
    </row>
    <row r="17" spans="1:13" s="10" customFormat="1" ht="21.75" customHeight="1">
      <c r="A17" s="9" t="s">
        <v>13</v>
      </c>
      <c r="B17" s="3">
        <v>77</v>
      </c>
      <c r="C17" s="3">
        <v>9</v>
      </c>
      <c r="D17" s="3">
        <v>6</v>
      </c>
      <c r="E17" s="3">
        <v>7</v>
      </c>
      <c r="F17" s="3">
        <v>78</v>
      </c>
      <c r="G17" s="3">
        <v>9</v>
      </c>
      <c r="H17" s="3">
        <v>6</v>
      </c>
      <c r="I17" s="3">
        <v>7</v>
      </c>
      <c r="J17" s="45">
        <f>(B17*C17+F17*G17)/38</f>
        <v>36.71</v>
      </c>
      <c r="K17" s="45">
        <f>(B17*D17+F17*H17)/38</f>
        <v>24.47</v>
      </c>
      <c r="L17" s="45">
        <f>(B17*E17+F17*I17)/38</f>
        <v>28.55</v>
      </c>
      <c r="M17" s="46">
        <f>SUM(J17:L17)</f>
        <v>89.73</v>
      </c>
    </row>
    <row r="18" spans="1:13" s="10" customFormat="1" ht="21.75" customHeight="1">
      <c r="A18" s="9" t="s">
        <v>299</v>
      </c>
      <c r="B18" s="3">
        <v>31</v>
      </c>
      <c r="C18" s="3">
        <v>17</v>
      </c>
      <c r="D18" s="3">
        <v>0</v>
      </c>
      <c r="E18" s="3">
        <v>3</v>
      </c>
      <c r="F18" s="3">
        <v>35</v>
      </c>
      <c r="G18" s="3">
        <v>19</v>
      </c>
      <c r="H18" s="3">
        <v>0</v>
      </c>
      <c r="I18" s="3">
        <v>3</v>
      </c>
      <c r="J18" s="45">
        <f>(B18*C18+F18*G18)/38</f>
        <v>31.37</v>
      </c>
      <c r="K18" s="45">
        <f>(B18*D18+F18*H18)/38</f>
        <v>0</v>
      </c>
      <c r="L18" s="45">
        <f>(B18*E18+F18*I18)/38</f>
        <v>5.21</v>
      </c>
      <c r="M18" s="46">
        <f>SUM(J18:L18)</f>
        <v>36.58</v>
      </c>
    </row>
    <row r="19" spans="1:13" s="10" customFormat="1" ht="21.75" customHeight="1">
      <c r="A19" s="9" t="s">
        <v>300</v>
      </c>
      <c r="B19" s="3">
        <v>31</v>
      </c>
      <c r="C19" s="3">
        <v>17</v>
      </c>
      <c r="D19" s="3">
        <v>0</v>
      </c>
      <c r="E19" s="3">
        <v>3</v>
      </c>
      <c r="F19" s="3">
        <v>31</v>
      </c>
      <c r="G19" s="3">
        <v>20</v>
      </c>
      <c r="H19" s="3">
        <v>0</v>
      </c>
      <c r="I19" s="3">
        <v>0</v>
      </c>
      <c r="J19" s="45">
        <f>(B19*C19+F19*G19)/38</f>
        <v>30.18</v>
      </c>
      <c r="K19" s="45">
        <f>(B19*D19+F19*H19)/38</f>
        <v>0</v>
      </c>
      <c r="L19" s="45">
        <f>(B19*E19+F19*I19)/38</f>
        <v>2.45</v>
      </c>
      <c r="M19" s="46">
        <f>SUM(J19:L19)</f>
        <v>32.63</v>
      </c>
    </row>
    <row r="20" spans="1:13" s="10" customFormat="1" ht="21.75" customHeight="1">
      <c r="A20" s="9" t="s">
        <v>256</v>
      </c>
      <c r="B20" s="3">
        <v>0</v>
      </c>
      <c r="C20" s="3"/>
      <c r="D20" s="3"/>
      <c r="E20" s="3"/>
      <c r="F20" s="3">
        <v>9</v>
      </c>
      <c r="G20" s="3"/>
      <c r="H20" s="3"/>
      <c r="I20" s="3">
        <v>0</v>
      </c>
      <c r="J20" s="40">
        <f>(B20*C20+F20*G20)/38</f>
        <v>0</v>
      </c>
      <c r="K20" s="40">
        <f>(B20*D20+F20*H20)/38</f>
        <v>0</v>
      </c>
      <c r="L20" s="40">
        <f>(B20*E20+F20*I20)/38</f>
        <v>0</v>
      </c>
      <c r="M20" s="46">
        <f>SUM(J20:L20)</f>
        <v>0</v>
      </c>
    </row>
    <row r="21" spans="1:14" s="10" customFormat="1" ht="21.75" customHeight="1">
      <c r="A21" s="11" t="s">
        <v>78</v>
      </c>
      <c r="B21" s="6">
        <f>SUM(B17:B20)</f>
        <v>139</v>
      </c>
      <c r="C21" s="6"/>
      <c r="D21" s="6"/>
      <c r="E21" s="6"/>
      <c r="F21" s="6">
        <f>SUM(F17:F20)</f>
        <v>153</v>
      </c>
      <c r="G21" s="6"/>
      <c r="H21" s="6"/>
      <c r="I21" s="6"/>
      <c r="J21" s="47">
        <f>SUM(J17:J20)</f>
        <v>98.26</v>
      </c>
      <c r="K21" s="47">
        <f>SUM(K17:K20)</f>
        <v>24.47</v>
      </c>
      <c r="L21" s="47">
        <f>SUM(L17:L20)</f>
        <v>36.21</v>
      </c>
      <c r="M21" s="48">
        <f>SUM(M17:M19)</f>
        <v>158.94</v>
      </c>
      <c r="N21" s="75"/>
    </row>
    <row r="22" spans="1:13" ht="21.75" customHeight="1">
      <c r="A22" s="98" t="s">
        <v>79</v>
      </c>
      <c r="B22" s="99"/>
      <c r="C22" s="99"/>
      <c r="D22" s="99"/>
      <c r="E22" s="99"/>
      <c r="F22" s="99"/>
      <c r="G22" s="99"/>
      <c r="H22" s="99"/>
      <c r="I22" s="99"/>
      <c r="J22" s="85"/>
      <c r="K22" s="85"/>
      <c r="L22" s="85"/>
      <c r="M22" s="109"/>
    </row>
    <row r="23" spans="1:13" s="10" customFormat="1" ht="21.75" customHeight="1">
      <c r="A23" s="9" t="s">
        <v>13</v>
      </c>
      <c r="B23" s="3">
        <v>36</v>
      </c>
      <c r="C23" s="3">
        <v>12</v>
      </c>
      <c r="D23" s="3">
        <v>6</v>
      </c>
      <c r="E23" s="3">
        <v>4</v>
      </c>
      <c r="F23" s="3">
        <v>29</v>
      </c>
      <c r="G23" s="3">
        <v>12</v>
      </c>
      <c r="H23" s="3">
        <v>3</v>
      </c>
      <c r="I23" s="3">
        <v>7</v>
      </c>
      <c r="J23" s="45">
        <f>(B23*C23+F23*G23)/38</f>
        <v>20.53</v>
      </c>
      <c r="K23" s="45">
        <f>(B23*D23+F23*H23)/38</f>
        <v>7.97</v>
      </c>
      <c r="L23" s="45">
        <f>(B23*E23+F23*I23)/38</f>
        <v>9.13</v>
      </c>
      <c r="M23" s="46">
        <f>SUM(J23:L23)</f>
        <v>37.63</v>
      </c>
    </row>
    <row r="24" spans="1:13" s="10" customFormat="1" ht="21.75" customHeight="1">
      <c r="A24" s="9" t="s">
        <v>12</v>
      </c>
      <c r="B24" s="3">
        <v>34</v>
      </c>
      <c r="C24" s="3">
        <v>19</v>
      </c>
      <c r="D24" s="3">
        <v>0</v>
      </c>
      <c r="E24" s="3">
        <v>3</v>
      </c>
      <c r="F24" s="3">
        <v>30</v>
      </c>
      <c r="G24" s="3">
        <v>18</v>
      </c>
      <c r="H24" s="3">
        <v>0</v>
      </c>
      <c r="I24" s="3">
        <v>3</v>
      </c>
      <c r="J24" s="45">
        <f>(B24*C24+F24*G24)/38</f>
        <v>31.21</v>
      </c>
      <c r="K24" s="45">
        <f>(B24*D24+F24*H24)/38</f>
        <v>0</v>
      </c>
      <c r="L24" s="45">
        <f>(B24*E24+F24*I24)/38</f>
        <v>5.05</v>
      </c>
      <c r="M24" s="46">
        <f>SUM(J24:L24)</f>
        <v>36.26</v>
      </c>
    </row>
    <row r="25" spans="1:13" s="10" customFormat="1" ht="21.75" customHeight="1">
      <c r="A25" s="9" t="s">
        <v>256</v>
      </c>
      <c r="B25" s="3">
        <v>0</v>
      </c>
      <c r="C25" s="3"/>
      <c r="D25" s="3"/>
      <c r="E25" s="3"/>
      <c r="F25" s="3">
        <v>6</v>
      </c>
      <c r="G25" s="3"/>
      <c r="H25" s="3"/>
      <c r="I25" s="3">
        <v>0</v>
      </c>
      <c r="J25" s="45">
        <f>(B25*C25+F25*G25)/38</f>
        <v>0</v>
      </c>
      <c r="K25" s="45">
        <f>(B25*D25+F25*H25)/38</f>
        <v>0</v>
      </c>
      <c r="L25" s="45">
        <f>(B25*E25+F25*I25)/38</f>
        <v>0</v>
      </c>
      <c r="M25" s="46">
        <f>SUM(J25:L25)</f>
        <v>0</v>
      </c>
    </row>
    <row r="26" spans="1:13" s="10" customFormat="1" ht="21.75" customHeight="1">
      <c r="A26" s="18" t="s">
        <v>80</v>
      </c>
      <c r="B26" s="19">
        <f>SUM(B23:B25)</f>
        <v>70</v>
      </c>
      <c r="C26" s="19"/>
      <c r="D26" s="19"/>
      <c r="E26" s="19"/>
      <c r="F26" s="19">
        <f>SUM(F23:F25)</f>
        <v>65</v>
      </c>
      <c r="G26" s="19"/>
      <c r="H26" s="19"/>
      <c r="I26" s="19"/>
      <c r="J26" s="51">
        <f>SUM(J23:J25)</f>
        <v>51.74</v>
      </c>
      <c r="K26" s="51">
        <f>SUM(K23:K25)</f>
        <v>7.97</v>
      </c>
      <c r="L26" s="51">
        <f>SUM(L23:L25)</f>
        <v>14.18</v>
      </c>
      <c r="M26" s="52">
        <f>SUM(M23:M24)</f>
        <v>73.89</v>
      </c>
    </row>
    <row r="27" spans="1:13" ht="21.75" customHeight="1">
      <c r="A27" s="98" t="s">
        <v>81</v>
      </c>
      <c r="B27" s="99"/>
      <c r="C27" s="99"/>
      <c r="D27" s="99"/>
      <c r="E27" s="99"/>
      <c r="F27" s="99"/>
      <c r="G27" s="99"/>
      <c r="H27" s="99"/>
      <c r="I27" s="99"/>
      <c r="J27" s="85"/>
      <c r="K27" s="85"/>
      <c r="L27" s="85"/>
      <c r="M27" s="109"/>
    </row>
    <row r="28" spans="1:13" s="10" customFormat="1" ht="21.75" customHeight="1">
      <c r="A28" s="9" t="s">
        <v>13</v>
      </c>
      <c r="B28" s="3">
        <v>23</v>
      </c>
      <c r="C28" s="3">
        <v>9</v>
      </c>
      <c r="D28" s="3">
        <v>6</v>
      </c>
      <c r="E28" s="3">
        <v>7</v>
      </c>
      <c r="F28" s="3">
        <v>35</v>
      </c>
      <c r="G28" s="3">
        <v>13</v>
      </c>
      <c r="H28" s="3">
        <v>3</v>
      </c>
      <c r="I28" s="3">
        <v>4</v>
      </c>
      <c r="J28" s="45">
        <f>(B28*C28+F28*G28)/38</f>
        <v>17.42</v>
      </c>
      <c r="K28" s="45">
        <f>(B28*D28+F28*H28)/38</f>
        <v>6.39</v>
      </c>
      <c r="L28" s="45">
        <f>(B28*E28+F28*I28)/38</f>
        <v>7.92</v>
      </c>
      <c r="M28" s="46">
        <f>SUM(J28:L28)</f>
        <v>31.73</v>
      </c>
    </row>
    <row r="29" spans="1:13" s="10" customFormat="1" ht="21.75" customHeight="1">
      <c r="A29" s="9" t="s">
        <v>12</v>
      </c>
      <c r="B29" s="3">
        <v>21</v>
      </c>
      <c r="C29" s="3">
        <v>18</v>
      </c>
      <c r="D29" s="3">
        <v>0</v>
      </c>
      <c r="E29" s="3">
        <v>3</v>
      </c>
      <c r="F29" s="3">
        <v>14</v>
      </c>
      <c r="G29" s="3">
        <v>19</v>
      </c>
      <c r="H29" s="3">
        <v>0</v>
      </c>
      <c r="I29" s="3">
        <v>3</v>
      </c>
      <c r="J29" s="45">
        <f>(B29*C29+F29*G29)/38</f>
        <v>16.95</v>
      </c>
      <c r="K29" s="45">
        <f>(B29*D29+F29*H29)/38</f>
        <v>0</v>
      </c>
      <c r="L29" s="45">
        <f>(B29*E29+F29*I29)/38</f>
        <v>2.76</v>
      </c>
      <c r="M29" s="46">
        <f>SUM(J29:L29)</f>
        <v>19.71</v>
      </c>
    </row>
    <row r="30" spans="1:13" s="10" customFormat="1" ht="21.75" customHeight="1">
      <c r="A30" s="9" t="s">
        <v>256</v>
      </c>
      <c r="B30" s="3">
        <v>0</v>
      </c>
      <c r="C30" s="3"/>
      <c r="D30" s="3"/>
      <c r="E30" s="3"/>
      <c r="F30" s="3">
        <v>3</v>
      </c>
      <c r="G30" s="3"/>
      <c r="H30" s="3"/>
      <c r="I30" s="3">
        <v>0</v>
      </c>
      <c r="J30" s="45">
        <f>(B30*C30+F30*G30)/38</f>
        <v>0</v>
      </c>
      <c r="K30" s="45">
        <f>(B30*D30+F30*H30)/38</f>
        <v>0</v>
      </c>
      <c r="L30" s="45">
        <f>(B30*E30+F30*I30)/38</f>
        <v>0</v>
      </c>
      <c r="M30" s="46">
        <f>SUM(J30:L30)</f>
        <v>0</v>
      </c>
    </row>
    <row r="31" spans="1:13" s="10" customFormat="1" ht="21.75" customHeight="1">
      <c r="A31" s="25" t="s">
        <v>82</v>
      </c>
      <c r="B31" s="19">
        <f>SUM(B28:B30)</f>
        <v>44</v>
      </c>
      <c r="C31" s="19"/>
      <c r="D31" s="19"/>
      <c r="E31" s="19"/>
      <c r="F31" s="19">
        <f>SUM(F28:F30)</f>
        <v>52</v>
      </c>
      <c r="G31" s="19"/>
      <c r="H31" s="19"/>
      <c r="I31" s="19"/>
      <c r="J31" s="51">
        <f>SUM(J28:J30)</f>
        <v>34.37</v>
      </c>
      <c r="K31" s="51">
        <f>SUM(K28:K30)</f>
        <v>6.39</v>
      </c>
      <c r="L31" s="51">
        <f>SUM(L28:L30)</f>
        <v>10.68</v>
      </c>
      <c r="M31" s="52">
        <f>SUM(M28:M29)</f>
        <v>51.44</v>
      </c>
    </row>
    <row r="32" spans="1:13" ht="21.75" customHeight="1">
      <c r="A32" s="98" t="s">
        <v>85</v>
      </c>
      <c r="B32" s="99"/>
      <c r="C32" s="99"/>
      <c r="D32" s="99"/>
      <c r="E32" s="99"/>
      <c r="F32" s="99"/>
      <c r="G32" s="99"/>
      <c r="H32" s="99"/>
      <c r="I32" s="99"/>
      <c r="J32" s="85"/>
      <c r="K32" s="85"/>
      <c r="L32" s="85"/>
      <c r="M32" s="109"/>
    </row>
    <row r="33" spans="1:13" s="10" customFormat="1" ht="21.75" customHeight="1">
      <c r="A33" s="9" t="s">
        <v>13</v>
      </c>
      <c r="B33" s="3">
        <v>31</v>
      </c>
      <c r="C33" s="3">
        <v>9</v>
      </c>
      <c r="D33" s="3">
        <v>6</v>
      </c>
      <c r="E33" s="3">
        <v>7</v>
      </c>
      <c r="F33" s="3">
        <v>34</v>
      </c>
      <c r="G33" s="3">
        <v>14</v>
      </c>
      <c r="H33" s="3">
        <v>3</v>
      </c>
      <c r="I33" s="3">
        <v>4</v>
      </c>
      <c r="J33" s="45">
        <f>(B33*C33+F33*G33)/38</f>
        <v>19.87</v>
      </c>
      <c r="K33" s="45">
        <f>(B33*D33+F33*H33)/38</f>
        <v>7.58</v>
      </c>
      <c r="L33" s="45">
        <f>(B33*E33+F33*I33)/38</f>
        <v>9.29</v>
      </c>
      <c r="M33" s="46">
        <f>SUM(J33:L33)</f>
        <v>36.74</v>
      </c>
    </row>
    <row r="34" spans="1:13" s="10" customFormat="1" ht="21.75" customHeight="1">
      <c r="A34" s="9" t="s">
        <v>12</v>
      </c>
      <c r="B34" s="3">
        <v>41</v>
      </c>
      <c r="C34" s="3">
        <v>14</v>
      </c>
      <c r="D34" s="3">
        <v>0</v>
      </c>
      <c r="E34" s="3">
        <v>0</v>
      </c>
      <c r="F34" s="3">
        <v>30</v>
      </c>
      <c r="G34" s="3">
        <v>22</v>
      </c>
      <c r="H34" s="3">
        <v>0</v>
      </c>
      <c r="I34" s="3">
        <v>0</v>
      </c>
      <c r="J34" s="45">
        <f>(B34*C34+F34*G34)/38</f>
        <v>32.47</v>
      </c>
      <c r="K34" s="45">
        <f>(B34*D34+F34*H34)/38</f>
        <v>0</v>
      </c>
      <c r="L34" s="45">
        <f>(B34*E34+F34*I34)/38</f>
        <v>0</v>
      </c>
      <c r="M34" s="46">
        <f>SUM(J34:L34)</f>
        <v>32.47</v>
      </c>
    </row>
    <row r="35" spans="1:13" s="10" customFormat="1" ht="21.75" customHeight="1">
      <c r="A35" s="9" t="s">
        <v>256</v>
      </c>
      <c r="B35" s="3">
        <v>0</v>
      </c>
      <c r="C35" s="3"/>
      <c r="D35" s="3"/>
      <c r="E35" s="3"/>
      <c r="F35" s="3">
        <v>4</v>
      </c>
      <c r="G35" s="3"/>
      <c r="H35" s="3"/>
      <c r="I35" s="3">
        <v>0</v>
      </c>
      <c r="J35" s="45">
        <f>(B35*C35+F35*G35)/38</f>
        <v>0</v>
      </c>
      <c r="K35" s="45">
        <f>(B35*D35+F35*H35)/38</f>
        <v>0</v>
      </c>
      <c r="L35" s="45">
        <f>(B35*E35+F35*I35)/38</f>
        <v>0</v>
      </c>
      <c r="M35" s="46">
        <f>SUM(J35:L35)</f>
        <v>0</v>
      </c>
    </row>
    <row r="36" spans="1:13" s="10" customFormat="1" ht="21.75" customHeight="1">
      <c r="A36" s="86" t="s">
        <v>86</v>
      </c>
      <c r="B36" s="6">
        <f>SUM(B33:B35)</f>
        <v>72</v>
      </c>
      <c r="C36" s="6"/>
      <c r="D36" s="6"/>
      <c r="E36" s="6"/>
      <c r="F36" s="6">
        <f>SUM(F33:F35)</f>
        <v>68</v>
      </c>
      <c r="G36" s="6"/>
      <c r="H36" s="6"/>
      <c r="I36" s="6"/>
      <c r="J36" s="47">
        <f>SUM(J33:J35)</f>
        <v>52.34</v>
      </c>
      <c r="K36" s="47">
        <f>SUM(K33:K35)</f>
        <v>7.58</v>
      </c>
      <c r="L36" s="47">
        <f>SUM(L33:L35)</f>
        <v>9.29</v>
      </c>
      <c r="M36" s="48">
        <f>SUM(M33:M34)</f>
        <v>69.21</v>
      </c>
    </row>
    <row r="37" spans="1:13" ht="21.75" customHeight="1">
      <c r="A37" s="116" t="s">
        <v>83</v>
      </c>
      <c r="B37" s="117"/>
      <c r="C37" s="117"/>
      <c r="D37" s="117"/>
      <c r="E37" s="117"/>
      <c r="F37" s="117"/>
      <c r="G37" s="117"/>
      <c r="H37" s="117"/>
      <c r="I37" s="117"/>
      <c r="J37" s="118"/>
      <c r="K37" s="118"/>
      <c r="L37" s="118"/>
      <c r="M37" s="119"/>
    </row>
    <row r="38" spans="1:13" s="10" customFormat="1" ht="21.75" customHeight="1">
      <c r="A38" s="9" t="s">
        <v>13</v>
      </c>
      <c r="B38" s="3">
        <v>47</v>
      </c>
      <c r="C38" s="3">
        <v>16</v>
      </c>
      <c r="D38" s="3">
        <v>3</v>
      </c>
      <c r="E38" s="3">
        <v>3</v>
      </c>
      <c r="F38" s="3">
        <v>37</v>
      </c>
      <c r="G38" s="3">
        <v>12</v>
      </c>
      <c r="H38" s="3">
        <v>6</v>
      </c>
      <c r="I38" s="3">
        <v>4</v>
      </c>
      <c r="J38" s="45">
        <f>(B38*C38+F38*G38)/38</f>
        <v>31.47</v>
      </c>
      <c r="K38" s="45">
        <f>(B38*D38+F38*H38)/38</f>
        <v>9.55</v>
      </c>
      <c r="L38" s="45">
        <f>(B38*E38+F38*I38)/38</f>
        <v>7.61</v>
      </c>
      <c r="M38" s="46">
        <f>SUM(J38:L38)</f>
        <v>48.63</v>
      </c>
    </row>
    <row r="39" spans="1:13" s="10" customFormat="1" ht="21.75" customHeight="1">
      <c r="A39" s="9" t="s">
        <v>12</v>
      </c>
      <c r="B39" s="3">
        <v>39</v>
      </c>
      <c r="C39" s="3">
        <v>18</v>
      </c>
      <c r="D39" s="3">
        <v>0</v>
      </c>
      <c r="E39" s="3">
        <v>4</v>
      </c>
      <c r="F39" s="3">
        <v>39</v>
      </c>
      <c r="G39" s="3">
        <v>14</v>
      </c>
      <c r="H39" s="3">
        <v>0</v>
      </c>
      <c r="I39" s="3">
        <v>6</v>
      </c>
      <c r="J39" s="45">
        <f>(B39*C39+F39*G39)/38</f>
        <v>32.84</v>
      </c>
      <c r="K39" s="45">
        <f>(B39*D39+F39*H39)/38</f>
        <v>0</v>
      </c>
      <c r="L39" s="45">
        <f>(B39*E39+F39*I39)/38</f>
        <v>10.26</v>
      </c>
      <c r="M39" s="46">
        <f>SUM(J39:L39)</f>
        <v>43.1</v>
      </c>
    </row>
    <row r="40" spans="1:13" s="10" customFormat="1" ht="21.75" customHeight="1">
      <c r="A40" s="9" t="s">
        <v>256</v>
      </c>
      <c r="B40" s="3">
        <v>0</v>
      </c>
      <c r="C40" s="3"/>
      <c r="D40" s="3"/>
      <c r="E40" s="3"/>
      <c r="F40" s="3">
        <v>10</v>
      </c>
      <c r="G40" s="3"/>
      <c r="H40" s="3"/>
      <c r="I40" s="3">
        <v>0</v>
      </c>
      <c r="J40" s="45">
        <f>(B40*C40+F40*G40)/38</f>
        <v>0</v>
      </c>
      <c r="K40" s="45">
        <f>(B40*D40+F40*H40)/38</f>
        <v>0</v>
      </c>
      <c r="L40" s="45">
        <f>(B40*E40+F40*I40)/38</f>
        <v>0</v>
      </c>
      <c r="M40" s="46">
        <f>SUM(J40:L40)</f>
        <v>0</v>
      </c>
    </row>
    <row r="41" spans="1:13" s="10" customFormat="1" ht="21.75" customHeight="1">
      <c r="A41" s="11" t="s">
        <v>84</v>
      </c>
      <c r="B41" s="6">
        <f>SUM(B38:B40)</f>
        <v>86</v>
      </c>
      <c r="C41" s="6"/>
      <c r="D41" s="6"/>
      <c r="E41" s="6"/>
      <c r="F41" s="6">
        <f>SUM(F38:F40)</f>
        <v>86</v>
      </c>
      <c r="G41" s="6"/>
      <c r="H41" s="6"/>
      <c r="I41" s="6"/>
      <c r="J41" s="47">
        <f>SUM(J38:J40)</f>
        <v>64.31</v>
      </c>
      <c r="K41" s="47">
        <f>SUM(K38:K40)</f>
        <v>9.55</v>
      </c>
      <c r="L41" s="47">
        <f>SUM(L38:L40)</f>
        <v>17.87</v>
      </c>
      <c r="M41" s="48">
        <f>SUM(M38:M39)</f>
        <v>91.73</v>
      </c>
    </row>
    <row r="42" spans="1:13" ht="21.75" customHeight="1">
      <c r="A42" s="98" t="s">
        <v>87</v>
      </c>
      <c r="B42" s="99"/>
      <c r="C42" s="99"/>
      <c r="D42" s="99"/>
      <c r="E42" s="99"/>
      <c r="F42" s="99"/>
      <c r="G42" s="99"/>
      <c r="H42" s="99"/>
      <c r="I42" s="99"/>
      <c r="J42" s="85"/>
      <c r="K42" s="85"/>
      <c r="L42" s="85"/>
      <c r="M42" s="109"/>
    </row>
    <row r="43" spans="1:13" s="10" customFormat="1" ht="21.75" customHeight="1">
      <c r="A43" s="9" t="s">
        <v>13</v>
      </c>
      <c r="B43" s="3">
        <v>57</v>
      </c>
      <c r="C43" s="3">
        <v>15</v>
      </c>
      <c r="D43" s="3">
        <v>3</v>
      </c>
      <c r="E43" s="3">
        <v>4</v>
      </c>
      <c r="F43" s="3">
        <v>77</v>
      </c>
      <c r="G43" s="3">
        <v>12</v>
      </c>
      <c r="H43" s="3">
        <v>3</v>
      </c>
      <c r="I43" s="3">
        <v>7</v>
      </c>
      <c r="J43" s="45">
        <f>(B43*C43+F43*G43)/38</f>
        <v>46.82</v>
      </c>
      <c r="K43" s="45">
        <f>(B43*D43+F43*H43)/38</f>
        <v>10.58</v>
      </c>
      <c r="L43" s="45">
        <f>(B43*E43+F43*I43)/38</f>
        <v>20.18</v>
      </c>
      <c r="M43" s="46">
        <f>SUM(J43:L43)</f>
        <v>77.58</v>
      </c>
    </row>
    <row r="44" spans="1:13" s="10" customFormat="1" ht="21.75" customHeight="1">
      <c r="A44" s="9" t="s">
        <v>12</v>
      </c>
      <c r="B44" s="3">
        <v>61</v>
      </c>
      <c r="C44" s="3">
        <v>21</v>
      </c>
      <c r="D44" s="3">
        <v>0</v>
      </c>
      <c r="E44" s="3">
        <v>0</v>
      </c>
      <c r="F44" s="3">
        <v>54</v>
      </c>
      <c r="G44" s="3">
        <v>19</v>
      </c>
      <c r="H44" s="3">
        <v>0</v>
      </c>
      <c r="I44" s="3">
        <v>3</v>
      </c>
      <c r="J44" s="45">
        <f>(B44*C44+F44*G44)/38</f>
        <v>60.71</v>
      </c>
      <c r="K44" s="45">
        <f>(B44*D44+F44*H44)/38</f>
        <v>0</v>
      </c>
      <c r="L44" s="45">
        <f>(B44*E44+F44*I44)/38</f>
        <v>4.26</v>
      </c>
      <c r="M44" s="46">
        <f>SUM(J44:L44)</f>
        <v>64.97</v>
      </c>
    </row>
    <row r="45" spans="1:13" s="10" customFormat="1" ht="21.75" customHeight="1">
      <c r="A45" s="9" t="s">
        <v>256</v>
      </c>
      <c r="B45" s="3">
        <v>0</v>
      </c>
      <c r="C45" s="3"/>
      <c r="D45" s="3"/>
      <c r="E45" s="3"/>
      <c r="F45" s="3">
        <v>2</v>
      </c>
      <c r="G45" s="3"/>
      <c r="H45" s="3"/>
      <c r="I45" s="3">
        <v>0</v>
      </c>
      <c r="J45" s="45">
        <f>(B45*C45+F45*G45)/38</f>
        <v>0</v>
      </c>
      <c r="K45" s="45">
        <f>(B45*D45+F45*H45)/38</f>
        <v>0</v>
      </c>
      <c r="L45" s="45">
        <f>(B45*E45+F45*I45)/38</f>
        <v>0</v>
      </c>
      <c r="M45" s="46">
        <f>SUM(J45:L45)</f>
        <v>0</v>
      </c>
    </row>
    <row r="46" spans="1:13" s="10" customFormat="1" ht="21.75" customHeight="1">
      <c r="A46" s="18" t="s">
        <v>88</v>
      </c>
      <c r="B46" s="19">
        <f>SUM(B43:B45)</f>
        <v>118</v>
      </c>
      <c r="C46" s="19"/>
      <c r="D46" s="19"/>
      <c r="E46" s="19"/>
      <c r="F46" s="19">
        <f>SUM(F43:F45)</f>
        <v>133</v>
      </c>
      <c r="G46" s="19"/>
      <c r="H46" s="19"/>
      <c r="I46" s="19"/>
      <c r="J46" s="51">
        <f>SUM(J43:J45)</f>
        <v>107.53</v>
      </c>
      <c r="K46" s="51">
        <f>SUM(K43:K45)</f>
        <v>10.58</v>
      </c>
      <c r="L46" s="51">
        <f>SUM(L43:L45)</f>
        <v>24.44</v>
      </c>
      <c r="M46" s="52">
        <f>SUM(M43:M44)</f>
        <v>142.55</v>
      </c>
    </row>
    <row r="47" spans="1:13" ht="21.75" customHeight="1">
      <c r="A47" s="98" t="s">
        <v>89</v>
      </c>
      <c r="B47" s="99"/>
      <c r="C47" s="99"/>
      <c r="D47" s="99"/>
      <c r="E47" s="99"/>
      <c r="F47" s="99"/>
      <c r="G47" s="99"/>
      <c r="H47" s="99"/>
      <c r="I47" s="99"/>
      <c r="J47" s="85"/>
      <c r="K47" s="85"/>
      <c r="L47" s="85"/>
      <c r="M47" s="109"/>
    </row>
    <row r="48" spans="1:13" s="10" customFormat="1" ht="21.75" customHeight="1">
      <c r="A48" s="9" t="s">
        <v>13</v>
      </c>
      <c r="B48" s="3">
        <v>85</v>
      </c>
      <c r="C48" s="3">
        <v>12</v>
      </c>
      <c r="D48" s="3">
        <v>3</v>
      </c>
      <c r="E48" s="3">
        <v>7</v>
      </c>
      <c r="F48" s="3">
        <v>30</v>
      </c>
      <c r="G48" s="3">
        <v>15</v>
      </c>
      <c r="H48" s="3">
        <v>3</v>
      </c>
      <c r="I48" s="3">
        <v>4</v>
      </c>
      <c r="J48" s="45">
        <f>(B48*C48+F48*G48)/38</f>
        <v>38.68</v>
      </c>
      <c r="K48" s="45">
        <f>(B48*D48+F48*H48)/38</f>
        <v>9.08</v>
      </c>
      <c r="L48" s="45">
        <f>(B48*E48+F48*I48)/38</f>
        <v>18.82</v>
      </c>
      <c r="M48" s="46">
        <f>SUM(J48:L48)</f>
        <v>66.58</v>
      </c>
    </row>
    <row r="49" spans="1:13" s="10" customFormat="1" ht="21.75" customHeight="1">
      <c r="A49" s="9" t="s">
        <v>12</v>
      </c>
      <c r="B49" s="3">
        <v>57</v>
      </c>
      <c r="C49" s="3">
        <v>18</v>
      </c>
      <c r="D49" s="3">
        <v>0</v>
      </c>
      <c r="E49" s="3">
        <v>3</v>
      </c>
      <c r="F49" s="3">
        <v>55</v>
      </c>
      <c r="G49" s="3">
        <v>15</v>
      </c>
      <c r="H49" s="3">
        <v>3</v>
      </c>
      <c r="I49" s="3">
        <v>3</v>
      </c>
      <c r="J49" s="45">
        <f>(B49*C49+F49*G49)/38</f>
        <v>48.71</v>
      </c>
      <c r="K49" s="45">
        <f>(B49*D49+F49*H49)/38</f>
        <v>4.34</v>
      </c>
      <c r="L49" s="45">
        <f>(B49*E49+F49*I49)/38</f>
        <v>8.84</v>
      </c>
      <c r="M49" s="46">
        <f>SUM(J49:L49)</f>
        <v>61.89</v>
      </c>
    </row>
    <row r="50" spans="1:13" s="10" customFormat="1" ht="21.75" customHeight="1">
      <c r="A50" s="9" t="s">
        <v>256</v>
      </c>
      <c r="B50" s="3">
        <v>0</v>
      </c>
      <c r="C50" s="3"/>
      <c r="D50" s="3"/>
      <c r="E50" s="3"/>
      <c r="F50" s="3">
        <v>1</v>
      </c>
      <c r="G50" s="3"/>
      <c r="H50" s="3"/>
      <c r="I50" s="3">
        <v>0</v>
      </c>
      <c r="J50" s="45">
        <f>(B50*C50+F50*G50)/38</f>
        <v>0</v>
      </c>
      <c r="K50" s="45">
        <f>(B50*D50+F50*H50)/38</f>
        <v>0</v>
      </c>
      <c r="L50" s="45">
        <f>(B50*E50+F50*I50)/38</f>
        <v>0</v>
      </c>
      <c r="M50" s="46">
        <f>SUM(J50:L50)</f>
        <v>0</v>
      </c>
    </row>
    <row r="51" spans="1:13" s="10" customFormat="1" ht="21.75" customHeight="1">
      <c r="A51" s="18" t="s">
        <v>90</v>
      </c>
      <c r="B51" s="19">
        <f>SUM(B48:B50)</f>
        <v>142</v>
      </c>
      <c r="C51" s="19"/>
      <c r="D51" s="19"/>
      <c r="E51" s="19"/>
      <c r="F51" s="19">
        <f>SUM(F48:F50)</f>
        <v>86</v>
      </c>
      <c r="G51" s="19"/>
      <c r="H51" s="19"/>
      <c r="I51" s="19"/>
      <c r="J51" s="51">
        <f>SUM(J48:J50)</f>
        <v>87.39</v>
      </c>
      <c r="K51" s="51">
        <f>SUM(K48:K50)</f>
        <v>13.42</v>
      </c>
      <c r="L51" s="51">
        <f>SUM(L48:L50)</f>
        <v>27.66</v>
      </c>
      <c r="M51" s="52">
        <f>SUM(M48:M49)</f>
        <v>128.47</v>
      </c>
    </row>
    <row r="52" spans="1:13" ht="21.75" customHeight="1">
      <c r="A52" s="98" t="s">
        <v>92</v>
      </c>
      <c r="B52" s="99"/>
      <c r="C52" s="99"/>
      <c r="D52" s="99"/>
      <c r="E52" s="99"/>
      <c r="F52" s="99"/>
      <c r="G52" s="99"/>
      <c r="H52" s="99"/>
      <c r="I52" s="99"/>
      <c r="J52" s="85"/>
      <c r="K52" s="85"/>
      <c r="L52" s="85"/>
      <c r="M52" s="109"/>
    </row>
    <row r="53" spans="1:13" s="10" customFormat="1" ht="21.75" customHeight="1">
      <c r="A53" s="9" t="s">
        <v>13</v>
      </c>
      <c r="B53" s="3">
        <v>51</v>
      </c>
      <c r="C53" s="3">
        <v>13</v>
      </c>
      <c r="D53" s="3">
        <v>3</v>
      </c>
      <c r="E53" s="3">
        <v>7</v>
      </c>
      <c r="F53" s="3">
        <v>38</v>
      </c>
      <c r="G53" s="3">
        <v>12</v>
      </c>
      <c r="H53" s="3">
        <v>6</v>
      </c>
      <c r="I53" s="3">
        <v>3</v>
      </c>
      <c r="J53" s="45">
        <f>(B53*C53+F53*G53)/38</f>
        <v>29.45</v>
      </c>
      <c r="K53" s="45">
        <f>(B53*D53+F53*H53)/38</f>
        <v>10.03</v>
      </c>
      <c r="L53" s="45">
        <f>(B53*E53+F53*I53)/38</f>
        <v>12.39</v>
      </c>
      <c r="M53" s="46">
        <f>SUM(J53:L53)</f>
        <v>51.87</v>
      </c>
    </row>
    <row r="54" spans="1:13" s="10" customFormat="1" ht="21.75" customHeight="1">
      <c r="A54" s="9" t="s">
        <v>12</v>
      </c>
      <c r="B54" s="3">
        <v>54</v>
      </c>
      <c r="C54" s="3">
        <v>18</v>
      </c>
      <c r="D54" s="3">
        <v>0</v>
      </c>
      <c r="E54" s="3">
        <v>3</v>
      </c>
      <c r="F54" s="3">
        <v>43</v>
      </c>
      <c r="G54" s="3">
        <v>17</v>
      </c>
      <c r="H54" s="3">
        <v>0</v>
      </c>
      <c r="I54" s="3">
        <v>4</v>
      </c>
      <c r="J54" s="45">
        <f>(B54*C54+F54*G54)/38</f>
        <v>44.82</v>
      </c>
      <c r="K54" s="45">
        <f>(B54*D54+F54*H54)/38</f>
        <v>0</v>
      </c>
      <c r="L54" s="45">
        <f>(B54*E54+F54*I54)/38</f>
        <v>8.79</v>
      </c>
      <c r="M54" s="46">
        <f>SUM(J54:L54)</f>
        <v>53.61</v>
      </c>
    </row>
    <row r="55" spans="1:13" s="10" customFormat="1" ht="21.75" customHeight="1">
      <c r="A55" s="9" t="s">
        <v>256</v>
      </c>
      <c r="B55" s="3">
        <v>0</v>
      </c>
      <c r="C55" s="3"/>
      <c r="D55" s="3"/>
      <c r="E55" s="3"/>
      <c r="F55" s="3">
        <v>4</v>
      </c>
      <c r="G55" s="3"/>
      <c r="H55" s="3"/>
      <c r="I55" s="3">
        <v>0</v>
      </c>
      <c r="J55" s="45">
        <f>(B55*C55+F55*G55)/38</f>
        <v>0</v>
      </c>
      <c r="K55" s="45">
        <f>(B55*D55+F55*H55)/38</f>
        <v>0</v>
      </c>
      <c r="L55" s="45">
        <f>(B55*E55+F55*I55)/38</f>
        <v>0</v>
      </c>
      <c r="M55" s="46">
        <f>SUM(J55:L55)</f>
        <v>0</v>
      </c>
    </row>
    <row r="56" spans="1:13" s="10" customFormat="1" ht="21.75" customHeight="1">
      <c r="A56" s="18" t="s">
        <v>93</v>
      </c>
      <c r="B56" s="19">
        <f>SUM(B53:B55)</f>
        <v>105</v>
      </c>
      <c r="C56" s="19"/>
      <c r="D56" s="19"/>
      <c r="E56" s="19"/>
      <c r="F56" s="19">
        <f>SUM(F53:F55)</f>
        <v>85</v>
      </c>
      <c r="G56" s="19"/>
      <c r="H56" s="19"/>
      <c r="I56" s="19"/>
      <c r="J56" s="51">
        <f>SUM(J53:J55)</f>
        <v>74.27</v>
      </c>
      <c r="K56" s="51">
        <f>SUM(K53:K55)</f>
        <v>10.03</v>
      </c>
      <c r="L56" s="51">
        <f>SUM(L53:L55)</f>
        <v>21.18</v>
      </c>
      <c r="M56" s="52">
        <f>SUM(M53:M54)</f>
        <v>105.48</v>
      </c>
    </row>
    <row r="57" spans="1:13" s="10" customFormat="1" ht="21.75" customHeight="1">
      <c r="A57" s="98" t="s">
        <v>94</v>
      </c>
      <c r="B57" s="99"/>
      <c r="C57" s="99"/>
      <c r="D57" s="99"/>
      <c r="E57" s="99"/>
      <c r="F57" s="99"/>
      <c r="G57" s="99"/>
      <c r="H57" s="99"/>
      <c r="I57" s="99"/>
      <c r="J57" s="85"/>
      <c r="K57" s="85"/>
      <c r="L57" s="85"/>
      <c r="M57" s="109"/>
    </row>
    <row r="58" spans="1:13" s="10" customFormat="1" ht="21.75" customHeight="1">
      <c r="A58" s="9" t="s">
        <v>13</v>
      </c>
      <c r="B58" s="3">
        <v>14</v>
      </c>
      <c r="C58" s="3">
        <v>12</v>
      </c>
      <c r="D58" s="3">
        <v>3</v>
      </c>
      <c r="E58" s="3">
        <v>7</v>
      </c>
      <c r="F58" s="3">
        <v>0</v>
      </c>
      <c r="G58" s="3"/>
      <c r="H58" s="3"/>
      <c r="I58" s="3">
        <v>0</v>
      </c>
      <c r="J58" s="45">
        <f>(B58*C58+F58*G58)/19</f>
        <v>8.84</v>
      </c>
      <c r="K58" s="45">
        <f>(B58*D58+F58*H58)/19</f>
        <v>2.21</v>
      </c>
      <c r="L58" s="45">
        <f>(B58*E58+F58*I58)/19</f>
        <v>5.16</v>
      </c>
      <c r="M58" s="46">
        <f>SUM(J58:L58)</f>
        <v>16.21</v>
      </c>
    </row>
    <row r="59" spans="1:13" s="10" customFormat="1" ht="21.75" customHeight="1">
      <c r="A59" s="9" t="s">
        <v>12</v>
      </c>
      <c r="B59" s="3">
        <v>14</v>
      </c>
      <c r="C59" s="3">
        <v>15</v>
      </c>
      <c r="D59" s="3">
        <v>0</v>
      </c>
      <c r="E59" s="3">
        <v>3</v>
      </c>
      <c r="F59" s="3">
        <v>13</v>
      </c>
      <c r="G59" s="3">
        <v>21</v>
      </c>
      <c r="H59" s="3">
        <v>0</v>
      </c>
      <c r="I59" s="3">
        <v>3</v>
      </c>
      <c r="J59" s="45">
        <f>(B59*C59+F59*G59)/38</f>
        <v>12.71</v>
      </c>
      <c r="K59" s="45">
        <f>(B59*D59+F59*H59)/38</f>
        <v>0</v>
      </c>
      <c r="L59" s="45">
        <f>(B59*E59+F59*I59)/38</f>
        <v>2.13</v>
      </c>
      <c r="M59" s="46">
        <f>SUM(J59:L59)</f>
        <v>14.84</v>
      </c>
    </row>
    <row r="60" spans="1:13" s="10" customFormat="1" ht="21.75" customHeight="1">
      <c r="A60" s="9" t="s">
        <v>256</v>
      </c>
      <c r="B60" s="3">
        <v>0</v>
      </c>
      <c r="C60" s="3"/>
      <c r="D60" s="3"/>
      <c r="E60" s="3"/>
      <c r="F60" s="3">
        <v>1</v>
      </c>
      <c r="G60" s="3"/>
      <c r="H60" s="3"/>
      <c r="I60" s="3">
        <v>0</v>
      </c>
      <c r="J60" s="45">
        <f>(B60*C60+F60*G60)/38</f>
        <v>0</v>
      </c>
      <c r="K60" s="45">
        <f>(B60*D60+F60*H60)/38</f>
        <v>0</v>
      </c>
      <c r="L60" s="45">
        <f>(B60*E60+F60*I60)/38</f>
        <v>0</v>
      </c>
      <c r="M60" s="46">
        <f>SUM(J60:L60)</f>
        <v>0</v>
      </c>
    </row>
    <row r="61" spans="1:13" s="10" customFormat="1" ht="21.75" customHeight="1" thickBot="1">
      <c r="A61" s="18" t="s">
        <v>263</v>
      </c>
      <c r="B61" s="19">
        <f>SUM(B58:B60)</f>
        <v>28</v>
      </c>
      <c r="C61" s="19"/>
      <c r="D61" s="19"/>
      <c r="E61" s="19"/>
      <c r="F61" s="19">
        <f>SUM(F58:F60)</f>
        <v>14</v>
      </c>
      <c r="G61" s="19"/>
      <c r="H61" s="19"/>
      <c r="I61" s="19"/>
      <c r="J61" s="51">
        <f>SUM(J58:J60)</f>
        <v>21.55</v>
      </c>
      <c r="K61" s="51">
        <f>SUM(K58:K60)</f>
        <v>2.21</v>
      </c>
      <c r="L61" s="51">
        <f>SUM(L58:L60)</f>
        <v>7.29</v>
      </c>
      <c r="M61" s="52">
        <f>SUM(M58:M60)</f>
        <v>31.05</v>
      </c>
    </row>
    <row r="62" spans="1:14" ht="24.75" customHeight="1" thickBot="1">
      <c r="A62" s="20" t="s">
        <v>91</v>
      </c>
      <c r="B62" s="16">
        <f>B56+B51+B46+B41+B36+B31+B26+B21+B15+B11+B61</f>
        <v>1054</v>
      </c>
      <c r="C62" s="16"/>
      <c r="D62" s="16"/>
      <c r="E62" s="16"/>
      <c r="F62" s="16">
        <f>F56+F51+F46+F41+F36+F31+F26+F21+F15+F11+F61</f>
        <v>937</v>
      </c>
      <c r="G62" s="16"/>
      <c r="H62" s="16"/>
      <c r="I62" s="16"/>
      <c r="J62" s="63">
        <f>J56+J51+J46+J41+J36+J31+J26+J21+J15+J11+J61</f>
        <v>770.03</v>
      </c>
      <c r="K62" s="63">
        <f>K56+K51+K46+K41+K36+K31+K26+K21+K15+K11+K61</f>
        <v>114.62</v>
      </c>
      <c r="L62" s="63">
        <f>L56+L51+L46+L41+L36+L31+L26+L21+L15+L11+L61</f>
        <v>218.56</v>
      </c>
      <c r="M62" s="91">
        <f>M56+M51+M46+M41+M36+M31+M26+M21+M15+M11+M61</f>
        <v>1103.21</v>
      </c>
      <c r="N62" s="55"/>
    </row>
    <row r="63" spans="10:13" ht="21">
      <c r="J63" s="55"/>
      <c r="K63" s="55"/>
      <c r="L63" s="55"/>
      <c r="M63" s="55"/>
    </row>
    <row r="64" spans="10:13" ht="21">
      <c r="J64" s="55"/>
      <c r="K64" s="55"/>
      <c r="L64" s="55"/>
      <c r="M64" s="55"/>
    </row>
    <row r="65" spans="10:13" ht="21">
      <c r="J65" s="55"/>
      <c r="K65" s="55"/>
      <c r="L65" s="55"/>
      <c r="M65" s="55"/>
    </row>
    <row r="66" spans="10:13" ht="21">
      <c r="J66" s="55"/>
      <c r="K66" s="55"/>
      <c r="L66" s="55"/>
      <c r="M66" s="55"/>
    </row>
    <row r="67" spans="10:13" ht="21">
      <c r="J67" s="55"/>
      <c r="K67" s="55"/>
      <c r="L67" s="55"/>
      <c r="M67" s="55"/>
    </row>
    <row r="68" spans="10:13" ht="21">
      <c r="J68" s="55"/>
      <c r="K68" s="55"/>
      <c r="L68" s="55"/>
      <c r="M68" s="55"/>
    </row>
    <row r="69" spans="10:13" ht="21">
      <c r="J69" s="55"/>
      <c r="K69" s="55"/>
      <c r="L69" s="55"/>
      <c r="M69" s="55"/>
    </row>
    <row r="70" spans="10:13" ht="21">
      <c r="J70" s="55"/>
      <c r="K70" s="55"/>
      <c r="L70" s="55"/>
      <c r="M70" s="55"/>
    </row>
    <row r="71" spans="10:13" ht="21">
      <c r="J71" s="55"/>
      <c r="K71" s="55"/>
      <c r="L71" s="55"/>
      <c r="M71" s="55"/>
    </row>
    <row r="72" spans="10:13" ht="21">
      <c r="J72" s="55"/>
      <c r="K72" s="55"/>
      <c r="L72" s="55"/>
      <c r="M72" s="55"/>
    </row>
    <row r="73" spans="10:13" ht="21">
      <c r="J73" s="55"/>
      <c r="K73" s="55"/>
      <c r="L73" s="55"/>
      <c r="M73" s="55"/>
    </row>
    <row r="74" spans="10:13" ht="21">
      <c r="J74" s="55"/>
      <c r="K74" s="55"/>
      <c r="L74" s="55"/>
      <c r="M74" s="55"/>
    </row>
    <row r="75" spans="10:13" ht="21">
      <c r="J75" s="55"/>
      <c r="K75" s="55"/>
      <c r="L75" s="55"/>
      <c r="M75" s="55"/>
    </row>
    <row r="76" spans="10:13" ht="21">
      <c r="J76" s="55"/>
      <c r="K76" s="55"/>
      <c r="L76" s="55"/>
      <c r="M76" s="55"/>
    </row>
    <row r="77" spans="10:13" ht="21">
      <c r="J77" s="55"/>
      <c r="K77" s="55"/>
      <c r="L77" s="55"/>
      <c r="M77" s="55"/>
    </row>
    <row r="78" spans="10:13" ht="21">
      <c r="J78" s="55"/>
      <c r="K78" s="55"/>
      <c r="L78" s="55"/>
      <c r="M78" s="55"/>
    </row>
    <row r="79" spans="10:13" ht="21">
      <c r="J79" s="55"/>
      <c r="K79" s="55"/>
      <c r="L79" s="55"/>
      <c r="M79" s="55"/>
    </row>
    <row r="80" spans="10:13" ht="21">
      <c r="J80" s="55"/>
      <c r="K80" s="55"/>
      <c r="L80" s="55"/>
      <c r="M80" s="55"/>
    </row>
    <row r="81" spans="10:13" ht="21">
      <c r="J81" s="55"/>
      <c r="K81" s="55"/>
      <c r="L81" s="55"/>
      <c r="M81" s="55"/>
    </row>
    <row r="82" spans="10:13" ht="21">
      <c r="J82" s="55"/>
      <c r="K82" s="55"/>
      <c r="L82" s="55"/>
      <c r="M82" s="55"/>
    </row>
    <row r="83" spans="10:13" ht="21">
      <c r="J83" s="55"/>
      <c r="K83" s="55"/>
      <c r="L83" s="55"/>
      <c r="M83" s="55"/>
    </row>
    <row r="84" spans="10:13" ht="21">
      <c r="J84" s="55"/>
      <c r="K84" s="55"/>
      <c r="L84" s="55"/>
      <c r="M84" s="55"/>
    </row>
    <row r="85" spans="10:13" ht="21">
      <c r="J85" s="55"/>
      <c r="K85" s="55"/>
      <c r="L85" s="55"/>
      <c r="M85" s="55"/>
    </row>
    <row r="86" spans="10:13" ht="21">
      <c r="J86" s="55"/>
      <c r="K86" s="55"/>
      <c r="L86" s="55"/>
      <c r="M86" s="55"/>
    </row>
    <row r="87" spans="10:13" ht="21">
      <c r="J87" s="55"/>
      <c r="K87" s="55"/>
      <c r="L87" s="55"/>
      <c r="M87" s="55"/>
    </row>
    <row r="88" spans="10:13" ht="21">
      <c r="J88" s="55"/>
      <c r="K88" s="55"/>
      <c r="L88" s="55"/>
      <c r="M88" s="55"/>
    </row>
    <row r="89" spans="10:13" ht="21">
      <c r="J89" s="55"/>
      <c r="K89" s="55"/>
      <c r="L89" s="55"/>
      <c r="M89" s="55"/>
    </row>
    <row r="90" spans="10:13" ht="21">
      <c r="J90" s="55"/>
      <c r="K90" s="55"/>
      <c r="L90" s="55"/>
      <c r="M90" s="55"/>
    </row>
    <row r="91" spans="10:13" ht="21">
      <c r="J91" s="55"/>
      <c r="K91" s="55"/>
      <c r="L91" s="55"/>
      <c r="M91" s="55"/>
    </row>
    <row r="92" spans="10:13" ht="21">
      <c r="J92" s="55"/>
      <c r="K92" s="55"/>
      <c r="L92" s="55"/>
      <c r="M92" s="55"/>
    </row>
    <row r="93" spans="10:13" ht="21">
      <c r="J93" s="55"/>
      <c r="K93" s="55"/>
      <c r="L93" s="55"/>
      <c r="M93" s="55"/>
    </row>
    <row r="94" spans="10:13" ht="21">
      <c r="J94" s="55"/>
      <c r="K94" s="55"/>
      <c r="L94" s="55"/>
      <c r="M94" s="55"/>
    </row>
    <row r="95" spans="10:13" ht="21">
      <c r="J95" s="55"/>
      <c r="K95" s="55"/>
      <c r="L95" s="55"/>
      <c r="M95" s="55"/>
    </row>
    <row r="96" spans="10:13" ht="21">
      <c r="J96" s="55"/>
      <c r="K96" s="55"/>
      <c r="L96" s="55"/>
      <c r="M96" s="55"/>
    </row>
    <row r="97" spans="10:13" ht="21">
      <c r="J97" s="55"/>
      <c r="K97" s="55"/>
      <c r="L97" s="55"/>
      <c r="M97" s="55"/>
    </row>
    <row r="98" spans="10:13" ht="21">
      <c r="J98" s="55"/>
      <c r="K98" s="55"/>
      <c r="L98" s="55"/>
      <c r="M98" s="55"/>
    </row>
    <row r="99" spans="10:13" ht="21">
      <c r="J99" s="55"/>
      <c r="K99" s="55"/>
      <c r="L99" s="55"/>
      <c r="M99" s="55"/>
    </row>
    <row r="100" spans="10:13" ht="21">
      <c r="J100" s="55"/>
      <c r="K100" s="55"/>
      <c r="L100" s="55"/>
      <c r="M100" s="55"/>
    </row>
    <row r="101" spans="10:13" ht="21">
      <c r="J101" s="55"/>
      <c r="K101" s="55"/>
      <c r="L101" s="55"/>
      <c r="M101" s="55"/>
    </row>
    <row r="102" spans="10:13" ht="21">
      <c r="J102" s="55"/>
      <c r="K102" s="55"/>
      <c r="L102" s="55"/>
      <c r="M102" s="55"/>
    </row>
    <row r="103" spans="10:13" ht="21">
      <c r="J103" s="55"/>
      <c r="K103" s="55"/>
      <c r="L103" s="55"/>
      <c r="M103" s="55"/>
    </row>
    <row r="104" spans="10:13" ht="21">
      <c r="J104" s="55"/>
      <c r="K104" s="55"/>
      <c r="L104" s="55"/>
      <c r="M104" s="55"/>
    </row>
    <row r="105" spans="10:13" ht="21">
      <c r="J105" s="55"/>
      <c r="K105" s="55"/>
      <c r="L105" s="55"/>
      <c r="M105" s="55"/>
    </row>
    <row r="106" spans="10:13" ht="21">
      <c r="J106" s="55"/>
      <c r="K106" s="55"/>
      <c r="L106" s="55"/>
      <c r="M106" s="55"/>
    </row>
    <row r="107" spans="10:13" ht="21">
      <c r="J107" s="55"/>
      <c r="K107" s="55"/>
      <c r="L107" s="55"/>
      <c r="M107" s="55"/>
    </row>
    <row r="108" spans="10:13" ht="21">
      <c r="J108" s="55"/>
      <c r="K108" s="55"/>
      <c r="L108" s="55"/>
      <c r="M108" s="55"/>
    </row>
    <row r="109" spans="10:13" ht="21">
      <c r="J109" s="55"/>
      <c r="K109" s="55"/>
      <c r="L109" s="55"/>
      <c r="M109" s="55"/>
    </row>
    <row r="110" spans="10:13" ht="21">
      <c r="J110" s="55"/>
      <c r="K110" s="55"/>
      <c r="L110" s="55"/>
      <c r="M110" s="55"/>
    </row>
    <row r="111" spans="10:13" ht="21">
      <c r="J111" s="55"/>
      <c r="K111" s="55"/>
      <c r="L111" s="55"/>
      <c r="M111" s="55"/>
    </row>
    <row r="112" spans="10:13" ht="21">
      <c r="J112" s="55"/>
      <c r="K112" s="55"/>
      <c r="L112" s="55"/>
      <c r="M112" s="55"/>
    </row>
    <row r="113" spans="10:13" ht="21">
      <c r="J113" s="55"/>
      <c r="K113" s="55"/>
      <c r="L113" s="55"/>
      <c r="M113" s="55"/>
    </row>
    <row r="114" spans="10:13" ht="21">
      <c r="J114" s="55"/>
      <c r="K114" s="55"/>
      <c r="L114" s="55"/>
      <c r="M114" s="55"/>
    </row>
    <row r="115" spans="10:13" ht="21">
      <c r="J115" s="55"/>
      <c r="K115" s="55"/>
      <c r="L115" s="55"/>
      <c r="M115" s="55"/>
    </row>
    <row r="116" spans="10:13" ht="21">
      <c r="J116" s="55"/>
      <c r="K116" s="55"/>
      <c r="L116" s="55"/>
      <c r="M116" s="55"/>
    </row>
    <row r="117" spans="10:13" ht="21">
      <c r="J117" s="55"/>
      <c r="K117" s="55"/>
      <c r="L117" s="55"/>
      <c r="M117" s="55"/>
    </row>
    <row r="118" spans="10:13" ht="21">
      <c r="J118" s="55"/>
      <c r="K118" s="55"/>
      <c r="L118" s="55"/>
      <c r="M118" s="55"/>
    </row>
    <row r="119" spans="10:13" ht="21">
      <c r="J119" s="55"/>
      <c r="K119" s="55"/>
      <c r="L119" s="55"/>
      <c r="M119" s="55"/>
    </row>
    <row r="120" spans="10:13" ht="21">
      <c r="J120" s="55"/>
      <c r="K120" s="55"/>
      <c r="L120" s="55"/>
      <c r="M120" s="55"/>
    </row>
    <row r="121" spans="10:13" ht="21">
      <c r="J121" s="55"/>
      <c r="K121" s="55"/>
      <c r="L121" s="55"/>
      <c r="M121" s="55"/>
    </row>
    <row r="122" spans="10:13" ht="21">
      <c r="J122" s="55"/>
      <c r="K122" s="55"/>
      <c r="L122" s="55"/>
      <c r="M122" s="55"/>
    </row>
    <row r="123" spans="10:13" ht="21">
      <c r="J123" s="55"/>
      <c r="K123" s="55"/>
      <c r="L123" s="55"/>
      <c r="M123" s="55"/>
    </row>
    <row r="124" spans="10:13" ht="21">
      <c r="J124" s="55"/>
      <c r="K124" s="55"/>
      <c r="L124" s="55"/>
      <c r="M124" s="55"/>
    </row>
    <row r="125" spans="10:13" ht="21">
      <c r="J125" s="55"/>
      <c r="K125" s="55"/>
      <c r="L125" s="55"/>
      <c r="M125" s="55"/>
    </row>
    <row r="126" spans="10:13" ht="21">
      <c r="J126" s="55"/>
      <c r="K126" s="55"/>
      <c r="L126" s="55"/>
      <c r="M126" s="55"/>
    </row>
    <row r="127" spans="10:13" ht="21">
      <c r="J127" s="55"/>
      <c r="K127" s="55"/>
      <c r="L127" s="55"/>
      <c r="M127" s="55"/>
    </row>
    <row r="128" spans="10:13" ht="21">
      <c r="J128" s="55"/>
      <c r="K128" s="55"/>
      <c r="L128" s="55"/>
      <c r="M128" s="55"/>
    </row>
    <row r="129" spans="10:13" ht="21">
      <c r="J129" s="55"/>
      <c r="K129" s="55"/>
      <c r="L129" s="55"/>
      <c r="M129" s="55"/>
    </row>
    <row r="130" spans="10:13" ht="21">
      <c r="J130" s="55"/>
      <c r="K130" s="55"/>
      <c r="L130" s="55"/>
      <c r="M130" s="55"/>
    </row>
    <row r="131" spans="10:13" ht="21">
      <c r="J131" s="55"/>
      <c r="K131" s="55"/>
      <c r="L131" s="55"/>
      <c r="M131" s="55"/>
    </row>
    <row r="132" spans="10:13" ht="21">
      <c r="J132" s="55"/>
      <c r="K132" s="55"/>
      <c r="L132" s="55"/>
      <c r="M132" s="55"/>
    </row>
    <row r="133" spans="10:13" ht="21">
      <c r="J133" s="55"/>
      <c r="K133" s="55"/>
      <c r="L133" s="55"/>
      <c r="M133" s="55"/>
    </row>
    <row r="134" spans="10:13" ht="21">
      <c r="J134" s="55"/>
      <c r="K134" s="55"/>
      <c r="L134" s="55"/>
      <c r="M134" s="55"/>
    </row>
    <row r="135" spans="10:13" ht="21">
      <c r="J135" s="55"/>
      <c r="K135" s="55"/>
      <c r="L135" s="55"/>
      <c r="M135" s="55"/>
    </row>
    <row r="136" spans="10:13" ht="21">
      <c r="J136" s="55"/>
      <c r="K136" s="55"/>
      <c r="L136" s="55"/>
      <c r="M136" s="55"/>
    </row>
    <row r="137" spans="10:13" ht="21">
      <c r="J137" s="55"/>
      <c r="K137" s="55"/>
      <c r="L137" s="55"/>
      <c r="M137" s="55"/>
    </row>
    <row r="138" spans="10:13" ht="21">
      <c r="J138" s="55"/>
      <c r="K138" s="55"/>
      <c r="L138" s="55"/>
      <c r="M138" s="55"/>
    </row>
    <row r="139" spans="10:13" ht="21">
      <c r="J139" s="55"/>
      <c r="K139" s="55"/>
      <c r="L139" s="55"/>
      <c r="M139" s="55"/>
    </row>
    <row r="140" spans="10:13" ht="21">
      <c r="J140" s="55"/>
      <c r="K140" s="55"/>
      <c r="L140" s="55"/>
      <c r="M140" s="55"/>
    </row>
    <row r="141" spans="10:13" ht="21">
      <c r="J141" s="55"/>
      <c r="K141" s="55"/>
      <c r="L141" s="55"/>
      <c r="M141" s="55"/>
    </row>
    <row r="142" spans="10:13" ht="21">
      <c r="J142" s="55"/>
      <c r="K142" s="55"/>
      <c r="L142" s="55"/>
      <c r="M142" s="55"/>
    </row>
    <row r="143" spans="10:13" ht="21">
      <c r="J143" s="55"/>
      <c r="K143" s="55"/>
      <c r="L143" s="55"/>
      <c r="M143" s="55"/>
    </row>
    <row r="144" spans="10:13" ht="21">
      <c r="J144" s="55"/>
      <c r="K144" s="55"/>
      <c r="L144" s="55"/>
      <c r="M144" s="55"/>
    </row>
    <row r="145" spans="10:13" ht="21">
      <c r="J145" s="55"/>
      <c r="K145" s="55"/>
      <c r="L145" s="55"/>
      <c r="M145" s="55"/>
    </row>
    <row r="146" spans="10:13" ht="21">
      <c r="J146" s="55"/>
      <c r="K146" s="55"/>
      <c r="L146" s="55"/>
      <c r="M146" s="55"/>
    </row>
    <row r="147" spans="10:13" ht="21">
      <c r="J147" s="55"/>
      <c r="K147" s="55"/>
      <c r="L147" s="55"/>
      <c r="M147" s="55"/>
    </row>
    <row r="148" spans="10:13" ht="21">
      <c r="J148" s="55"/>
      <c r="K148" s="55"/>
      <c r="L148" s="55"/>
      <c r="M148" s="55"/>
    </row>
    <row r="149" spans="10:13" ht="21">
      <c r="J149" s="55"/>
      <c r="K149" s="55"/>
      <c r="L149" s="55"/>
      <c r="M149" s="55"/>
    </row>
    <row r="150" spans="10:13" ht="21">
      <c r="J150" s="55"/>
      <c r="K150" s="55"/>
      <c r="L150" s="55"/>
      <c r="M150" s="55"/>
    </row>
    <row r="151" spans="10:13" ht="21">
      <c r="J151" s="55"/>
      <c r="K151" s="55"/>
      <c r="L151" s="55"/>
      <c r="M151" s="55"/>
    </row>
    <row r="152" spans="10:13" ht="21">
      <c r="J152" s="55"/>
      <c r="K152" s="55"/>
      <c r="L152" s="55"/>
      <c r="M152" s="55"/>
    </row>
    <row r="153" spans="10:13" ht="21">
      <c r="J153" s="55"/>
      <c r="K153" s="55"/>
      <c r="L153" s="55"/>
      <c r="M153" s="55"/>
    </row>
    <row r="154" spans="10:13" ht="21">
      <c r="J154" s="55"/>
      <c r="K154" s="55"/>
      <c r="L154" s="55"/>
      <c r="M154" s="55"/>
    </row>
    <row r="155" spans="10:13" ht="21">
      <c r="J155" s="55"/>
      <c r="K155" s="55"/>
      <c r="L155" s="55"/>
      <c r="M155" s="55"/>
    </row>
    <row r="156" spans="10:13" ht="21">
      <c r="J156" s="55"/>
      <c r="K156" s="55"/>
      <c r="L156" s="55"/>
      <c r="M156" s="55"/>
    </row>
    <row r="157" spans="10:13" ht="21">
      <c r="J157" s="55"/>
      <c r="K157" s="55"/>
      <c r="L157" s="55"/>
      <c r="M157" s="55"/>
    </row>
    <row r="158" spans="10:13" ht="21">
      <c r="J158" s="55"/>
      <c r="K158" s="55"/>
      <c r="L158" s="55"/>
      <c r="M158" s="55"/>
    </row>
    <row r="159" spans="10:13" ht="21">
      <c r="J159" s="55"/>
      <c r="K159" s="55"/>
      <c r="L159" s="55"/>
      <c r="M159" s="55"/>
    </row>
    <row r="160" spans="10:13" ht="21">
      <c r="J160" s="55"/>
      <c r="K160" s="55"/>
      <c r="L160" s="55"/>
      <c r="M160" s="55"/>
    </row>
    <row r="161" spans="10:13" ht="21">
      <c r="J161" s="55"/>
      <c r="K161" s="55"/>
      <c r="L161" s="55"/>
      <c r="M161" s="55"/>
    </row>
    <row r="162" spans="10:13" ht="21">
      <c r="J162" s="55"/>
      <c r="K162" s="55"/>
      <c r="L162" s="55"/>
      <c r="M162" s="55"/>
    </row>
    <row r="163" spans="10:13" ht="21">
      <c r="J163" s="55"/>
      <c r="K163" s="55"/>
      <c r="L163" s="55"/>
      <c r="M163" s="55"/>
    </row>
    <row r="164" spans="10:13" ht="21">
      <c r="J164" s="55"/>
      <c r="K164" s="55"/>
      <c r="L164" s="55"/>
      <c r="M164" s="55"/>
    </row>
    <row r="165" spans="10:13" ht="21">
      <c r="J165" s="55"/>
      <c r="K165" s="55"/>
      <c r="L165" s="55"/>
      <c r="M165" s="55"/>
    </row>
    <row r="166" spans="10:13" ht="21">
      <c r="J166" s="55"/>
      <c r="K166" s="55"/>
      <c r="L166" s="55"/>
      <c r="M166" s="55"/>
    </row>
    <row r="167" spans="10:13" ht="21">
      <c r="J167" s="55"/>
      <c r="K167" s="55"/>
      <c r="L167" s="55"/>
      <c r="M167" s="55"/>
    </row>
    <row r="168" spans="10:13" ht="21">
      <c r="J168" s="55"/>
      <c r="K168" s="55"/>
      <c r="L168" s="55"/>
      <c r="M168" s="55"/>
    </row>
    <row r="169" spans="10:13" ht="21">
      <c r="J169" s="55"/>
      <c r="K169" s="55"/>
      <c r="L169" s="55"/>
      <c r="M169" s="55"/>
    </row>
    <row r="170" spans="10:13" ht="21">
      <c r="J170" s="55"/>
      <c r="K170" s="55"/>
      <c r="L170" s="55"/>
      <c r="M170" s="55"/>
    </row>
    <row r="171" spans="10:13" ht="21">
      <c r="J171" s="55"/>
      <c r="K171" s="55"/>
      <c r="L171" s="55"/>
      <c r="M171" s="55"/>
    </row>
    <row r="172" spans="10:13" ht="21">
      <c r="J172" s="55"/>
      <c r="K172" s="55"/>
      <c r="L172" s="55"/>
      <c r="M172" s="55"/>
    </row>
    <row r="173" spans="10:13" ht="21">
      <c r="J173" s="55"/>
      <c r="K173" s="55"/>
      <c r="L173" s="55"/>
      <c r="M173" s="55"/>
    </row>
    <row r="174" spans="10:13" ht="21">
      <c r="J174" s="55"/>
      <c r="K174" s="55"/>
      <c r="L174" s="55"/>
      <c r="M174" s="55"/>
    </row>
    <row r="175" spans="10:13" ht="21">
      <c r="J175" s="55"/>
      <c r="K175" s="55"/>
      <c r="L175" s="55"/>
      <c r="M175" s="55"/>
    </row>
    <row r="176" spans="10:13" ht="21">
      <c r="J176" s="55"/>
      <c r="K176" s="55"/>
      <c r="L176" s="55"/>
      <c r="M176" s="55"/>
    </row>
    <row r="177" spans="10:13" ht="21">
      <c r="J177" s="55"/>
      <c r="K177" s="55"/>
      <c r="L177" s="55"/>
      <c r="M177" s="55"/>
    </row>
    <row r="178" spans="10:13" ht="21">
      <c r="J178" s="55"/>
      <c r="K178" s="55"/>
      <c r="L178" s="55"/>
      <c r="M178" s="55"/>
    </row>
    <row r="179" spans="10:13" ht="21">
      <c r="J179" s="55"/>
      <c r="K179" s="55"/>
      <c r="L179" s="55"/>
      <c r="M179" s="55"/>
    </row>
    <row r="180" spans="10:13" ht="21">
      <c r="J180" s="55"/>
      <c r="K180" s="55"/>
      <c r="L180" s="55"/>
      <c r="M180" s="55"/>
    </row>
    <row r="181" spans="10:13" ht="21">
      <c r="J181" s="55"/>
      <c r="K181" s="55"/>
      <c r="L181" s="55"/>
      <c r="M181" s="55"/>
    </row>
    <row r="182" spans="10:13" ht="21">
      <c r="J182" s="55"/>
      <c r="K182" s="55"/>
      <c r="L182" s="55"/>
      <c r="M182" s="55"/>
    </row>
    <row r="183" spans="10:13" ht="21">
      <c r="J183" s="55"/>
      <c r="K183" s="55"/>
      <c r="L183" s="55"/>
      <c r="M183" s="55"/>
    </row>
    <row r="184" spans="10:13" ht="21">
      <c r="J184" s="55"/>
      <c r="K184" s="55"/>
      <c r="L184" s="55"/>
      <c r="M184" s="55"/>
    </row>
    <row r="185" spans="10:13" ht="21">
      <c r="J185" s="55"/>
      <c r="K185" s="55"/>
      <c r="L185" s="55"/>
      <c r="M185" s="55"/>
    </row>
    <row r="186" spans="10:13" ht="21">
      <c r="J186" s="55"/>
      <c r="K186" s="55"/>
      <c r="L186" s="55"/>
      <c r="M186" s="55"/>
    </row>
    <row r="187" spans="10:13" ht="21">
      <c r="J187" s="55"/>
      <c r="K187" s="55"/>
      <c r="L187" s="55"/>
      <c r="M187" s="55"/>
    </row>
    <row r="188" spans="10:13" ht="21">
      <c r="J188" s="55"/>
      <c r="K188" s="55"/>
      <c r="L188" s="55"/>
      <c r="M188" s="55"/>
    </row>
    <row r="189" spans="10:13" ht="21">
      <c r="J189" s="55"/>
      <c r="K189" s="55"/>
      <c r="L189" s="55"/>
      <c r="M189" s="55"/>
    </row>
    <row r="190" spans="10:13" ht="21">
      <c r="J190" s="55"/>
      <c r="K190" s="55"/>
      <c r="L190" s="55"/>
      <c r="M190" s="55"/>
    </row>
    <row r="191" spans="10:13" ht="21">
      <c r="J191" s="55"/>
      <c r="K191" s="55"/>
      <c r="L191" s="55"/>
      <c r="M191" s="55"/>
    </row>
    <row r="192" spans="10:13" ht="21">
      <c r="J192" s="55"/>
      <c r="K192" s="55"/>
      <c r="L192" s="55"/>
      <c r="M192" s="55"/>
    </row>
    <row r="193" spans="10:13" ht="21">
      <c r="J193" s="55"/>
      <c r="K193" s="55"/>
      <c r="L193" s="55"/>
      <c r="M193" s="55"/>
    </row>
    <row r="194" spans="10:13" ht="21">
      <c r="J194" s="55"/>
      <c r="K194" s="55"/>
      <c r="L194" s="55"/>
      <c r="M194" s="55"/>
    </row>
    <row r="195" spans="10:13" ht="21">
      <c r="J195" s="55"/>
      <c r="K195" s="55"/>
      <c r="L195" s="55"/>
      <c r="M195" s="55"/>
    </row>
    <row r="196" spans="10:13" ht="21">
      <c r="J196" s="55"/>
      <c r="K196" s="55"/>
      <c r="L196" s="55"/>
      <c r="M196" s="55"/>
    </row>
    <row r="197" spans="10:13" ht="21">
      <c r="J197" s="55"/>
      <c r="K197" s="55"/>
      <c r="L197" s="55"/>
      <c r="M197" s="55"/>
    </row>
    <row r="198" spans="10:13" ht="21">
      <c r="J198" s="55"/>
      <c r="K198" s="55"/>
      <c r="L198" s="55"/>
      <c r="M198" s="55"/>
    </row>
    <row r="199" spans="10:13" ht="21">
      <c r="J199" s="55"/>
      <c r="K199" s="55"/>
      <c r="L199" s="55"/>
      <c r="M199" s="55"/>
    </row>
    <row r="200" spans="10:13" ht="21">
      <c r="J200" s="55"/>
      <c r="K200" s="55"/>
      <c r="L200" s="55"/>
      <c r="M200" s="55"/>
    </row>
    <row r="201" spans="10:13" ht="21">
      <c r="J201" s="55"/>
      <c r="K201" s="55"/>
      <c r="L201" s="55"/>
      <c r="M201" s="55"/>
    </row>
    <row r="202" spans="10:13" ht="21">
      <c r="J202" s="55"/>
      <c r="K202" s="55"/>
      <c r="L202" s="55"/>
      <c r="M202" s="55"/>
    </row>
    <row r="203" spans="10:13" ht="21">
      <c r="J203" s="55"/>
      <c r="K203" s="55"/>
      <c r="L203" s="55"/>
      <c r="M203" s="55"/>
    </row>
    <row r="204" spans="10:13" ht="21">
      <c r="J204" s="55"/>
      <c r="K204" s="55"/>
      <c r="L204" s="55"/>
      <c r="M204" s="55"/>
    </row>
    <row r="205" spans="10:13" ht="21">
      <c r="J205" s="55"/>
      <c r="K205" s="55"/>
      <c r="L205" s="55"/>
      <c r="M205" s="55"/>
    </row>
    <row r="206" spans="10:13" ht="21">
      <c r="J206" s="55"/>
      <c r="K206" s="55"/>
      <c r="L206" s="55"/>
      <c r="M206" s="55"/>
    </row>
    <row r="207" spans="10:13" ht="21">
      <c r="J207" s="55"/>
      <c r="K207" s="55"/>
      <c r="L207" s="55"/>
      <c r="M207" s="55"/>
    </row>
    <row r="208" spans="10:13" ht="21">
      <c r="J208" s="55"/>
      <c r="K208" s="55"/>
      <c r="L208" s="55"/>
      <c r="M208" s="55"/>
    </row>
    <row r="209" spans="10:13" ht="21">
      <c r="J209" s="55"/>
      <c r="K209" s="55"/>
      <c r="L209" s="55"/>
      <c r="M209" s="55"/>
    </row>
    <row r="210" spans="10:13" ht="21">
      <c r="J210" s="55"/>
      <c r="K210" s="55"/>
      <c r="L210" s="55"/>
      <c r="M210" s="55"/>
    </row>
    <row r="211" spans="10:13" ht="21">
      <c r="J211" s="55"/>
      <c r="K211" s="55"/>
      <c r="L211" s="55"/>
      <c r="M211" s="55"/>
    </row>
    <row r="212" spans="10:13" ht="21">
      <c r="J212" s="55"/>
      <c r="K212" s="55"/>
      <c r="L212" s="55"/>
      <c r="M212" s="55"/>
    </row>
    <row r="213" spans="10:13" ht="21">
      <c r="J213" s="55"/>
      <c r="K213" s="55"/>
      <c r="L213" s="55"/>
      <c r="M213" s="55"/>
    </row>
    <row r="214" spans="10:13" ht="21">
      <c r="J214" s="55"/>
      <c r="K214" s="55"/>
      <c r="L214" s="55"/>
      <c r="M214" s="55"/>
    </row>
    <row r="215" spans="10:13" ht="21">
      <c r="J215" s="55"/>
      <c r="K215" s="55"/>
      <c r="L215" s="55"/>
      <c r="M215" s="55"/>
    </row>
    <row r="216" spans="10:13" ht="21">
      <c r="J216" s="55"/>
      <c r="K216" s="55"/>
      <c r="L216" s="55"/>
      <c r="M216" s="55"/>
    </row>
    <row r="217" spans="10:13" ht="21">
      <c r="J217" s="55"/>
      <c r="K217" s="55"/>
      <c r="L217" s="55"/>
      <c r="M217" s="55"/>
    </row>
    <row r="218" spans="10:13" ht="21">
      <c r="J218" s="55"/>
      <c r="K218" s="55"/>
      <c r="L218" s="55"/>
      <c r="M218" s="55"/>
    </row>
    <row r="219" spans="10:13" ht="21">
      <c r="J219" s="55"/>
      <c r="K219" s="55"/>
      <c r="L219" s="55"/>
      <c r="M219" s="55"/>
    </row>
    <row r="220" spans="10:13" ht="21">
      <c r="J220" s="55"/>
      <c r="K220" s="55"/>
      <c r="L220" s="55"/>
      <c r="M220" s="55"/>
    </row>
    <row r="221" spans="10:13" ht="21">
      <c r="J221" s="55"/>
      <c r="K221" s="55"/>
      <c r="L221" s="55"/>
      <c r="M221" s="55"/>
    </row>
    <row r="222" spans="10:13" ht="21">
      <c r="J222" s="55"/>
      <c r="K222" s="55"/>
      <c r="L222" s="55"/>
      <c r="M222" s="55"/>
    </row>
    <row r="223" spans="10:13" ht="21">
      <c r="J223" s="55"/>
      <c r="K223" s="55"/>
      <c r="L223" s="55"/>
      <c r="M223" s="55"/>
    </row>
    <row r="224" spans="10:13" ht="21">
      <c r="J224" s="55"/>
      <c r="K224" s="55"/>
      <c r="L224" s="55"/>
      <c r="M224" s="55"/>
    </row>
    <row r="225" spans="10:13" ht="21">
      <c r="J225" s="55"/>
      <c r="K225" s="55"/>
      <c r="L225" s="55"/>
      <c r="M225" s="55"/>
    </row>
    <row r="226" spans="10:13" ht="21">
      <c r="J226" s="55"/>
      <c r="K226" s="55"/>
      <c r="L226" s="55"/>
      <c r="M226" s="55"/>
    </row>
    <row r="227" spans="10:13" ht="21">
      <c r="J227" s="55"/>
      <c r="K227" s="55"/>
      <c r="L227" s="55"/>
      <c r="M227" s="55"/>
    </row>
    <row r="228" spans="10:13" ht="21">
      <c r="J228" s="55"/>
      <c r="K228" s="55"/>
      <c r="L228" s="55"/>
      <c r="M228" s="55"/>
    </row>
    <row r="229" spans="10:13" ht="21">
      <c r="J229" s="55"/>
      <c r="K229" s="55"/>
      <c r="L229" s="55"/>
      <c r="M229" s="55"/>
    </row>
    <row r="230" spans="10:13" ht="21">
      <c r="J230" s="55"/>
      <c r="K230" s="55"/>
      <c r="L230" s="55"/>
      <c r="M230" s="55"/>
    </row>
    <row r="231" spans="10:13" ht="21">
      <c r="J231" s="55"/>
      <c r="K231" s="55"/>
      <c r="L231" s="55"/>
      <c r="M231" s="55"/>
    </row>
    <row r="232" spans="10:13" ht="21">
      <c r="J232" s="55"/>
      <c r="K232" s="55"/>
      <c r="L232" s="55"/>
      <c r="M232" s="55"/>
    </row>
    <row r="233" spans="10:13" ht="21">
      <c r="J233" s="55"/>
      <c r="K233" s="55"/>
      <c r="L233" s="55"/>
      <c r="M233" s="55"/>
    </row>
    <row r="234" spans="10:13" ht="21">
      <c r="J234" s="55"/>
      <c r="K234" s="55"/>
      <c r="L234" s="55"/>
      <c r="M234" s="55"/>
    </row>
    <row r="235" spans="10:13" ht="21">
      <c r="J235" s="55"/>
      <c r="K235" s="55"/>
      <c r="L235" s="55"/>
      <c r="M235" s="55"/>
    </row>
    <row r="236" spans="10:13" ht="21">
      <c r="J236" s="55"/>
      <c r="K236" s="55"/>
      <c r="L236" s="55"/>
      <c r="M236" s="55"/>
    </row>
    <row r="237" spans="10:13" ht="21">
      <c r="J237" s="55"/>
      <c r="K237" s="55"/>
      <c r="L237" s="55"/>
      <c r="M237" s="55"/>
    </row>
    <row r="238" spans="10:13" ht="21">
      <c r="J238" s="55"/>
      <c r="K238" s="55"/>
      <c r="L238" s="55"/>
      <c r="M238" s="55"/>
    </row>
    <row r="239" spans="10:13" ht="21">
      <c r="J239" s="55"/>
      <c r="K239" s="55"/>
      <c r="L239" s="55"/>
      <c r="M239" s="55"/>
    </row>
    <row r="240" spans="10:13" ht="21">
      <c r="J240" s="55"/>
      <c r="K240" s="55"/>
      <c r="L240" s="55"/>
      <c r="M240" s="55"/>
    </row>
    <row r="241" spans="10:13" ht="21">
      <c r="J241" s="55"/>
      <c r="K241" s="55"/>
      <c r="L241" s="55"/>
      <c r="M241" s="55"/>
    </row>
    <row r="242" spans="10:13" ht="21">
      <c r="J242" s="55"/>
      <c r="K242" s="55"/>
      <c r="L242" s="55"/>
      <c r="M242" s="55"/>
    </row>
    <row r="243" spans="10:13" ht="21">
      <c r="J243" s="55"/>
      <c r="K243" s="55"/>
      <c r="L243" s="55"/>
      <c r="M243" s="55"/>
    </row>
    <row r="244" spans="10:13" ht="21">
      <c r="J244" s="55"/>
      <c r="K244" s="55"/>
      <c r="L244" s="55"/>
      <c r="M244" s="55"/>
    </row>
    <row r="245" spans="10:13" ht="21">
      <c r="J245" s="55"/>
      <c r="K245" s="55"/>
      <c r="L245" s="55"/>
      <c r="M245" s="55"/>
    </row>
    <row r="246" spans="10:13" ht="21">
      <c r="J246" s="55"/>
      <c r="K246" s="55"/>
      <c r="L246" s="55"/>
      <c r="M246" s="55"/>
    </row>
    <row r="247" spans="10:13" ht="21">
      <c r="J247" s="55"/>
      <c r="K247" s="55"/>
      <c r="L247" s="55"/>
      <c r="M247" s="55"/>
    </row>
    <row r="248" spans="10:13" ht="21">
      <c r="J248" s="55"/>
      <c r="K248" s="55"/>
      <c r="L248" s="55"/>
      <c r="M248" s="55"/>
    </row>
    <row r="249" spans="10:13" ht="21">
      <c r="J249" s="55"/>
      <c r="K249" s="55"/>
      <c r="L249" s="55"/>
      <c r="M249" s="55"/>
    </row>
    <row r="250" spans="10:13" ht="21">
      <c r="J250" s="55"/>
      <c r="K250" s="55"/>
      <c r="L250" s="55"/>
      <c r="M250" s="55"/>
    </row>
    <row r="251" spans="10:13" ht="21">
      <c r="J251" s="55"/>
      <c r="K251" s="55"/>
      <c r="L251" s="55"/>
      <c r="M251" s="55"/>
    </row>
    <row r="252" spans="10:13" ht="21">
      <c r="J252" s="55"/>
      <c r="K252" s="55"/>
      <c r="L252" s="55"/>
      <c r="M252" s="55"/>
    </row>
    <row r="253" spans="10:13" ht="21">
      <c r="J253" s="55"/>
      <c r="K253" s="55"/>
      <c r="L253" s="55"/>
      <c r="M253" s="55"/>
    </row>
    <row r="254" spans="10:13" ht="21">
      <c r="J254" s="55"/>
      <c r="K254" s="55"/>
      <c r="L254" s="55"/>
      <c r="M254" s="55"/>
    </row>
    <row r="255" spans="10:13" ht="21">
      <c r="J255" s="55"/>
      <c r="K255" s="55"/>
      <c r="L255" s="55"/>
      <c r="M255" s="55"/>
    </row>
    <row r="256" spans="10:13" ht="21">
      <c r="J256" s="55"/>
      <c r="K256" s="55"/>
      <c r="L256" s="55"/>
      <c r="M256" s="55"/>
    </row>
    <row r="257" spans="10:13" ht="21">
      <c r="J257" s="55"/>
      <c r="K257" s="55"/>
      <c r="L257" s="55"/>
      <c r="M257" s="55"/>
    </row>
    <row r="258" spans="10:13" ht="21">
      <c r="J258" s="55"/>
      <c r="K258" s="55"/>
      <c r="L258" s="55"/>
      <c r="M258" s="55"/>
    </row>
    <row r="259" spans="10:13" ht="21">
      <c r="J259" s="55"/>
      <c r="K259" s="55"/>
      <c r="L259" s="55"/>
      <c r="M259" s="55"/>
    </row>
    <row r="260" spans="10:13" ht="21">
      <c r="J260" s="55"/>
      <c r="K260" s="55"/>
      <c r="L260" s="55"/>
      <c r="M260" s="55"/>
    </row>
    <row r="261" spans="10:13" ht="21">
      <c r="J261" s="55"/>
      <c r="K261" s="55"/>
      <c r="L261" s="55"/>
      <c r="M261" s="55"/>
    </row>
    <row r="262" spans="10:13" ht="21">
      <c r="J262" s="55"/>
      <c r="K262" s="55"/>
      <c r="L262" s="55"/>
      <c r="M262" s="55"/>
    </row>
    <row r="263" spans="10:13" ht="21">
      <c r="J263" s="55"/>
      <c r="K263" s="55"/>
      <c r="L263" s="55"/>
      <c r="M263" s="55"/>
    </row>
    <row r="264" spans="10:13" ht="21">
      <c r="J264" s="55"/>
      <c r="K264" s="55"/>
      <c r="L264" s="55"/>
      <c r="M264" s="55"/>
    </row>
    <row r="265" spans="10:13" ht="21">
      <c r="J265" s="55"/>
      <c r="K265" s="55"/>
      <c r="L265" s="55"/>
      <c r="M265" s="55"/>
    </row>
    <row r="266" spans="10:13" ht="21">
      <c r="J266" s="55"/>
      <c r="K266" s="55"/>
      <c r="L266" s="55"/>
      <c r="M266" s="55"/>
    </row>
    <row r="267" spans="10:13" ht="21">
      <c r="J267" s="55"/>
      <c r="K267" s="55"/>
      <c r="L267" s="55"/>
      <c r="M267" s="55"/>
    </row>
    <row r="268" spans="10:13" ht="21">
      <c r="J268" s="55"/>
      <c r="K268" s="55"/>
      <c r="L268" s="55"/>
      <c r="M268" s="55"/>
    </row>
    <row r="269" spans="10:13" ht="21">
      <c r="J269" s="55"/>
      <c r="K269" s="55"/>
      <c r="L269" s="55"/>
      <c r="M269" s="55"/>
    </row>
    <row r="270" spans="10:13" ht="21">
      <c r="J270" s="55"/>
      <c r="K270" s="55"/>
      <c r="L270" s="55"/>
      <c r="M270" s="55"/>
    </row>
    <row r="271" spans="10:13" ht="21">
      <c r="J271" s="55"/>
      <c r="K271" s="55"/>
      <c r="L271" s="55"/>
      <c r="M271" s="55"/>
    </row>
    <row r="272" spans="10:13" ht="21">
      <c r="J272" s="55"/>
      <c r="K272" s="55"/>
      <c r="L272" s="55"/>
      <c r="M272" s="55"/>
    </row>
    <row r="273" spans="10:13" ht="21">
      <c r="J273" s="55"/>
      <c r="K273" s="55"/>
      <c r="L273" s="55"/>
      <c r="M273" s="55"/>
    </row>
    <row r="274" spans="10:13" ht="21">
      <c r="J274" s="55"/>
      <c r="K274" s="55"/>
      <c r="L274" s="55"/>
      <c r="M274" s="55"/>
    </row>
    <row r="275" spans="10:13" ht="21">
      <c r="J275" s="55"/>
      <c r="K275" s="55"/>
      <c r="L275" s="55"/>
      <c r="M275" s="55"/>
    </row>
    <row r="276" spans="10:13" ht="21">
      <c r="J276" s="55"/>
      <c r="K276" s="55"/>
      <c r="L276" s="55"/>
      <c r="M276" s="55"/>
    </row>
    <row r="277" spans="10:13" ht="21">
      <c r="J277" s="55"/>
      <c r="K277" s="55"/>
      <c r="L277" s="55"/>
      <c r="M277" s="55"/>
    </row>
    <row r="278" spans="10:13" ht="21">
      <c r="J278" s="55"/>
      <c r="K278" s="55"/>
      <c r="L278" s="55"/>
      <c r="M278" s="55"/>
    </row>
    <row r="279" spans="10:13" ht="21">
      <c r="J279" s="55"/>
      <c r="K279" s="55"/>
      <c r="L279" s="55"/>
      <c r="M279" s="55"/>
    </row>
    <row r="280" spans="10:13" ht="21">
      <c r="J280" s="55"/>
      <c r="K280" s="55"/>
      <c r="L280" s="55"/>
      <c r="M280" s="55"/>
    </row>
    <row r="281" spans="10:13" ht="21">
      <c r="J281" s="55"/>
      <c r="K281" s="55"/>
      <c r="L281" s="55"/>
      <c r="M281" s="55"/>
    </row>
    <row r="282" spans="10:13" ht="21">
      <c r="J282" s="55"/>
      <c r="K282" s="55"/>
      <c r="L282" s="55"/>
      <c r="M282" s="55"/>
    </row>
    <row r="283" spans="10:13" ht="21">
      <c r="J283" s="55"/>
      <c r="K283" s="55"/>
      <c r="L283" s="55"/>
      <c r="M283" s="55"/>
    </row>
    <row r="284" spans="10:13" ht="21">
      <c r="J284" s="55"/>
      <c r="K284" s="55"/>
      <c r="L284" s="55"/>
      <c r="M284" s="55"/>
    </row>
    <row r="285" spans="10:13" ht="21">
      <c r="J285" s="55"/>
      <c r="K285" s="55"/>
      <c r="L285" s="55"/>
      <c r="M285" s="55"/>
    </row>
    <row r="286" spans="10:13" ht="21">
      <c r="J286" s="55"/>
      <c r="K286" s="55"/>
      <c r="L286" s="55"/>
      <c r="M286" s="55"/>
    </row>
    <row r="287" spans="10:13" ht="21">
      <c r="J287" s="55"/>
      <c r="K287" s="55"/>
      <c r="L287" s="55"/>
      <c r="M287" s="55"/>
    </row>
    <row r="288" spans="10:13" ht="21">
      <c r="J288" s="55"/>
      <c r="K288" s="55"/>
      <c r="L288" s="55"/>
      <c r="M288" s="55"/>
    </row>
    <row r="289" spans="10:13" ht="21">
      <c r="J289" s="55"/>
      <c r="K289" s="55"/>
      <c r="L289" s="55"/>
      <c r="M289" s="55"/>
    </row>
    <row r="290" spans="10:13" ht="21">
      <c r="J290" s="55"/>
      <c r="K290" s="55"/>
      <c r="L290" s="55"/>
      <c r="M290" s="55"/>
    </row>
    <row r="291" spans="10:13" ht="21">
      <c r="J291" s="55"/>
      <c r="K291" s="55"/>
      <c r="L291" s="55"/>
      <c r="M291" s="55"/>
    </row>
    <row r="292" spans="10:13" ht="21">
      <c r="J292" s="55"/>
      <c r="K292" s="55"/>
      <c r="L292" s="55"/>
      <c r="M292" s="55"/>
    </row>
    <row r="293" spans="10:13" ht="21">
      <c r="J293" s="55"/>
      <c r="K293" s="55"/>
      <c r="L293" s="55"/>
      <c r="M293" s="55"/>
    </row>
    <row r="294" spans="10:13" ht="21">
      <c r="J294" s="55"/>
      <c r="K294" s="55"/>
      <c r="L294" s="55"/>
      <c r="M294" s="55"/>
    </row>
    <row r="295" spans="10:13" ht="21">
      <c r="J295" s="55"/>
      <c r="K295" s="55"/>
      <c r="L295" s="55"/>
      <c r="M295" s="55"/>
    </row>
    <row r="296" spans="10:13" ht="21">
      <c r="J296" s="55"/>
      <c r="K296" s="55"/>
      <c r="L296" s="55"/>
      <c r="M296" s="55"/>
    </row>
    <row r="297" spans="10:13" ht="21">
      <c r="J297" s="55"/>
      <c r="K297" s="55"/>
      <c r="L297" s="55"/>
      <c r="M297" s="55"/>
    </row>
    <row r="298" spans="10:13" ht="21">
      <c r="J298" s="55"/>
      <c r="K298" s="55"/>
      <c r="L298" s="55"/>
      <c r="M298" s="55"/>
    </row>
    <row r="299" spans="10:13" ht="21">
      <c r="J299" s="55"/>
      <c r="K299" s="55"/>
      <c r="L299" s="55"/>
      <c r="M299" s="55"/>
    </row>
    <row r="300" spans="10:13" ht="21">
      <c r="J300" s="55"/>
      <c r="K300" s="55"/>
      <c r="L300" s="55"/>
      <c r="M300" s="55"/>
    </row>
    <row r="301" spans="10:13" ht="21">
      <c r="J301" s="55"/>
      <c r="K301" s="55"/>
      <c r="L301" s="55"/>
      <c r="M301" s="55"/>
    </row>
    <row r="302" spans="10:13" ht="21">
      <c r="J302" s="55"/>
      <c r="K302" s="55"/>
      <c r="L302" s="55"/>
      <c r="M302" s="55"/>
    </row>
    <row r="303" spans="10:13" ht="21">
      <c r="J303" s="55"/>
      <c r="K303" s="55"/>
      <c r="L303" s="55"/>
      <c r="M303" s="55"/>
    </row>
    <row r="304" spans="10:13" ht="21">
      <c r="J304" s="55"/>
      <c r="K304" s="55"/>
      <c r="L304" s="55"/>
      <c r="M304" s="55"/>
    </row>
    <row r="305" spans="10:13" ht="21">
      <c r="J305" s="55"/>
      <c r="K305" s="55"/>
      <c r="L305" s="55"/>
      <c r="M305" s="55"/>
    </row>
    <row r="306" spans="10:13" ht="21">
      <c r="J306" s="55"/>
      <c r="K306" s="55"/>
      <c r="L306" s="55"/>
      <c r="M306" s="55"/>
    </row>
    <row r="307" spans="10:13" ht="21">
      <c r="J307" s="55"/>
      <c r="K307" s="55"/>
      <c r="L307" s="55"/>
      <c r="M307" s="55"/>
    </row>
    <row r="308" spans="10:13" ht="21">
      <c r="J308" s="55"/>
      <c r="K308" s="55"/>
      <c r="L308" s="55"/>
      <c r="M308" s="55"/>
    </row>
    <row r="309" spans="10:13" ht="21">
      <c r="J309" s="55"/>
      <c r="K309" s="55"/>
      <c r="L309" s="55"/>
      <c r="M309" s="55"/>
    </row>
    <row r="310" spans="10:13" ht="21">
      <c r="J310" s="55"/>
      <c r="K310" s="55"/>
      <c r="L310" s="55"/>
      <c r="M310" s="55"/>
    </row>
    <row r="311" spans="10:13" ht="21">
      <c r="J311" s="55"/>
      <c r="K311" s="55"/>
      <c r="L311" s="55"/>
      <c r="M311" s="55"/>
    </row>
    <row r="312" spans="10:13" ht="21">
      <c r="J312" s="55"/>
      <c r="K312" s="55"/>
      <c r="L312" s="55"/>
      <c r="M312" s="55"/>
    </row>
    <row r="313" spans="10:13" ht="21">
      <c r="J313" s="55"/>
      <c r="K313" s="55"/>
      <c r="L313" s="55"/>
      <c r="M313" s="55"/>
    </row>
    <row r="314" spans="10:13" ht="21">
      <c r="J314" s="55"/>
      <c r="K314" s="55"/>
      <c r="L314" s="55"/>
      <c r="M314" s="55"/>
    </row>
    <row r="315" spans="10:13" ht="21">
      <c r="J315" s="55"/>
      <c r="K315" s="55"/>
      <c r="L315" s="55"/>
      <c r="M315" s="55"/>
    </row>
    <row r="316" spans="10:13" ht="21">
      <c r="J316" s="55"/>
      <c r="K316" s="55"/>
      <c r="L316" s="55"/>
      <c r="M316" s="55"/>
    </row>
    <row r="317" spans="10:13" ht="21">
      <c r="J317" s="55"/>
      <c r="K317" s="55"/>
      <c r="L317" s="55"/>
      <c r="M317" s="55"/>
    </row>
    <row r="318" spans="10:13" ht="21">
      <c r="J318" s="55"/>
      <c r="K318" s="55"/>
      <c r="L318" s="55"/>
      <c r="M318" s="55"/>
    </row>
    <row r="319" spans="10:13" ht="21">
      <c r="J319" s="55"/>
      <c r="K319" s="55"/>
      <c r="L319" s="55"/>
      <c r="M319" s="55"/>
    </row>
    <row r="320" spans="10:13" ht="21">
      <c r="J320" s="55"/>
      <c r="K320" s="55"/>
      <c r="L320" s="55"/>
      <c r="M320" s="55"/>
    </row>
    <row r="321" spans="10:13" ht="21">
      <c r="J321" s="55"/>
      <c r="K321" s="55"/>
      <c r="L321" s="55"/>
      <c r="M321" s="55"/>
    </row>
    <row r="322" spans="10:13" ht="21">
      <c r="J322" s="55"/>
      <c r="K322" s="55"/>
      <c r="L322" s="55"/>
      <c r="M322" s="55"/>
    </row>
    <row r="323" spans="10:13" ht="21">
      <c r="J323" s="55"/>
      <c r="K323" s="55"/>
      <c r="L323" s="55"/>
      <c r="M323" s="55"/>
    </row>
    <row r="324" spans="10:13" ht="21">
      <c r="J324" s="55"/>
      <c r="K324" s="55"/>
      <c r="L324" s="55"/>
      <c r="M324" s="55"/>
    </row>
    <row r="325" spans="10:13" ht="21">
      <c r="J325" s="55"/>
      <c r="K325" s="55"/>
      <c r="L325" s="55"/>
      <c r="M325" s="55"/>
    </row>
    <row r="326" spans="10:13" ht="21">
      <c r="J326" s="55"/>
      <c r="K326" s="55"/>
      <c r="L326" s="55"/>
      <c r="M326" s="55"/>
    </row>
    <row r="327" spans="10:13" ht="21">
      <c r="J327" s="55"/>
      <c r="K327" s="55"/>
      <c r="L327" s="55"/>
      <c r="M327" s="55"/>
    </row>
    <row r="328" spans="10:13" ht="21">
      <c r="J328" s="55"/>
      <c r="K328" s="55"/>
      <c r="L328" s="55"/>
      <c r="M328" s="55"/>
    </row>
    <row r="329" spans="10:13" ht="21">
      <c r="J329" s="55"/>
      <c r="K329" s="55"/>
      <c r="L329" s="55"/>
      <c r="M329" s="55"/>
    </row>
    <row r="330" spans="10:13" ht="21">
      <c r="J330" s="55"/>
      <c r="K330" s="55"/>
      <c r="L330" s="55"/>
      <c r="M330" s="55"/>
    </row>
    <row r="331" spans="10:13" ht="21">
      <c r="J331" s="55"/>
      <c r="K331" s="55"/>
      <c r="L331" s="55"/>
      <c r="M331" s="55"/>
    </row>
    <row r="332" spans="10:13" ht="21">
      <c r="J332" s="55"/>
      <c r="K332" s="55"/>
      <c r="L332" s="55"/>
      <c r="M332" s="55"/>
    </row>
    <row r="333" spans="10:13" ht="21">
      <c r="J333" s="55"/>
      <c r="K333" s="55"/>
      <c r="L333" s="55"/>
      <c r="M333" s="55"/>
    </row>
    <row r="334" spans="10:13" ht="21">
      <c r="J334" s="55"/>
      <c r="K334" s="55"/>
      <c r="L334" s="55"/>
      <c r="M334" s="55"/>
    </row>
    <row r="335" spans="10:13" ht="21">
      <c r="J335" s="55"/>
      <c r="K335" s="55"/>
      <c r="L335" s="55"/>
      <c r="M335" s="55"/>
    </row>
    <row r="336" spans="10:13" ht="21">
      <c r="J336" s="55"/>
      <c r="K336" s="55"/>
      <c r="L336" s="55"/>
      <c r="M336" s="55"/>
    </row>
    <row r="337" spans="10:13" ht="21">
      <c r="J337" s="55"/>
      <c r="K337" s="55"/>
      <c r="L337" s="55"/>
      <c r="M337" s="55"/>
    </row>
    <row r="338" spans="10:13" ht="21">
      <c r="J338" s="55"/>
      <c r="K338" s="55"/>
      <c r="L338" s="55"/>
      <c r="M338" s="55"/>
    </row>
    <row r="339" spans="10:13" ht="21">
      <c r="J339" s="55"/>
      <c r="K339" s="55"/>
      <c r="L339" s="55"/>
      <c r="M339" s="55"/>
    </row>
    <row r="340" spans="10:13" ht="21">
      <c r="J340" s="55"/>
      <c r="K340" s="55"/>
      <c r="L340" s="55"/>
      <c r="M340" s="55"/>
    </row>
    <row r="341" spans="10:13" ht="21">
      <c r="J341" s="55"/>
      <c r="K341" s="55"/>
      <c r="L341" s="55"/>
      <c r="M341" s="55"/>
    </row>
    <row r="342" spans="10:13" ht="21">
      <c r="J342" s="55"/>
      <c r="K342" s="55"/>
      <c r="L342" s="55"/>
      <c r="M342" s="55"/>
    </row>
    <row r="343" spans="10:13" ht="21">
      <c r="J343" s="55"/>
      <c r="K343" s="55"/>
      <c r="L343" s="55"/>
      <c r="M343" s="55"/>
    </row>
    <row r="344" spans="10:13" ht="21">
      <c r="J344" s="55"/>
      <c r="K344" s="55"/>
      <c r="L344" s="55"/>
      <c r="M344" s="55"/>
    </row>
    <row r="345" spans="10:13" ht="21">
      <c r="J345" s="55"/>
      <c r="K345" s="55"/>
      <c r="L345" s="55"/>
      <c r="M345" s="55"/>
    </row>
    <row r="346" spans="10:13" ht="21">
      <c r="J346" s="55"/>
      <c r="K346" s="55"/>
      <c r="L346" s="55"/>
      <c r="M346" s="55"/>
    </row>
    <row r="347" spans="10:13" ht="21">
      <c r="J347" s="55"/>
      <c r="K347" s="55"/>
      <c r="L347" s="55"/>
      <c r="M347" s="55"/>
    </row>
    <row r="348" spans="10:13" ht="21">
      <c r="J348" s="55"/>
      <c r="K348" s="55"/>
      <c r="L348" s="55"/>
      <c r="M348" s="55"/>
    </row>
    <row r="349" spans="10:13" ht="21">
      <c r="J349" s="55"/>
      <c r="K349" s="55"/>
      <c r="L349" s="55"/>
      <c r="M349" s="55"/>
    </row>
    <row r="350" spans="10:13" ht="21">
      <c r="J350" s="55"/>
      <c r="K350" s="55"/>
      <c r="L350" s="55"/>
      <c r="M350" s="55"/>
    </row>
    <row r="351" spans="10:13" ht="21">
      <c r="J351" s="55"/>
      <c r="K351" s="55"/>
      <c r="L351" s="55"/>
      <c r="M351" s="55"/>
    </row>
    <row r="352" spans="10:13" ht="21">
      <c r="J352" s="55"/>
      <c r="K352" s="55"/>
      <c r="L352" s="55"/>
      <c r="M352" s="55"/>
    </row>
    <row r="353" spans="10:13" ht="21">
      <c r="J353" s="55"/>
      <c r="K353" s="55"/>
      <c r="L353" s="55"/>
      <c r="M353" s="55"/>
    </row>
    <row r="354" spans="10:13" ht="21">
      <c r="J354" s="55"/>
      <c r="K354" s="55"/>
      <c r="L354" s="55"/>
      <c r="M354" s="55"/>
    </row>
    <row r="355" spans="10:13" ht="21">
      <c r="J355" s="55"/>
      <c r="K355" s="55"/>
      <c r="L355" s="55"/>
      <c r="M355" s="55"/>
    </row>
    <row r="356" spans="10:13" ht="21">
      <c r="J356" s="55"/>
      <c r="K356" s="55"/>
      <c r="L356" s="55"/>
      <c r="M356" s="55"/>
    </row>
    <row r="357" spans="10:13" ht="21">
      <c r="J357" s="55"/>
      <c r="K357" s="55"/>
      <c r="L357" s="55"/>
      <c r="M357" s="55"/>
    </row>
    <row r="358" spans="10:13" ht="21">
      <c r="J358" s="55"/>
      <c r="K358" s="55"/>
      <c r="L358" s="55"/>
      <c r="M358" s="55"/>
    </row>
    <row r="359" spans="10:13" ht="21">
      <c r="J359" s="55"/>
      <c r="K359" s="55"/>
      <c r="L359" s="55"/>
      <c r="M359" s="55"/>
    </row>
    <row r="360" spans="10:13" ht="21">
      <c r="J360" s="55"/>
      <c r="K360" s="55"/>
      <c r="L360" s="55"/>
      <c r="M360" s="55"/>
    </row>
    <row r="361" spans="10:13" ht="21">
      <c r="J361" s="55"/>
      <c r="K361" s="55"/>
      <c r="L361" s="55"/>
      <c r="M361" s="55"/>
    </row>
    <row r="362" spans="10:13" ht="21">
      <c r="J362" s="55"/>
      <c r="K362" s="55"/>
      <c r="L362" s="55"/>
      <c r="M362" s="55"/>
    </row>
    <row r="363" spans="10:13" ht="21">
      <c r="J363" s="55"/>
      <c r="K363" s="55"/>
      <c r="L363" s="55"/>
      <c r="M363" s="55"/>
    </row>
    <row r="364" spans="10:13" ht="21">
      <c r="J364" s="55"/>
      <c r="K364" s="55"/>
      <c r="L364" s="55"/>
      <c r="M364" s="55"/>
    </row>
    <row r="365" spans="10:13" ht="21">
      <c r="J365" s="55"/>
      <c r="K365" s="55"/>
      <c r="L365" s="55"/>
      <c r="M365" s="55"/>
    </row>
    <row r="366" spans="10:13" ht="21">
      <c r="J366" s="55"/>
      <c r="K366" s="55"/>
      <c r="L366" s="55"/>
      <c r="M366" s="55"/>
    </row>
    <row r="367" spans="10:13" ht="21">
      <c r="J367" s="55"/>
      <c r="K367" s="55"/>
      <c r="L367" s="55"/>
      <c r="M367" s="55"/>
    </row>
    <row r="368" spans="10:13" ht="21">
      <c r="J368" s="55"/>
      <c r="K368" s="55"/>
      <c r="L368" s="55"/>
      <c r="M368" s="55"/>
    </row>
    <row r="369" spans="10:13" ht="21">
      <c r="J369" s="55"/>
      <c r="K369" s="55"/>
      <c r="L369" s="55"/>
      <c r="M369" s="55"/>
    </row>
    <row r="370" spans="10:13" ht="21">
      <c r="J370" s="55"/>
      <c r="K370" s="55"/>
      <c r="L370" s="55"/>
      <c r="M370" s="55"/>
    </row>
    <row r="371" spans="10:13" ht="21">
      <c r="J371" s="55"/>
      <c r="K371" s="55"/>
      <c r="L371" s="55"/>
      <c r="M371" s="55"/>
    </row>
    <row r="372" spans="10:13" ht="21">
      <c r="J372" s="55"/>
      <c r="K372" s="55"/>
      <c r="L372" s="55"/>
      <c r="M372" s="55"/>
    </row>
    <row r="373" spans="10:13" ht="21">
      <c r="J373" s="55"/>
      <c r="K373" s="55"/>
      <c r="L373" s="55"/>
      <c r="M373" s="55"/>
    </row>
    <row r="374" spans="10:13" ht="21">
      <c r="J374" s="55"/>
      <c r="K374" s="55"/>
      <c r="L374" s="55"/>
      <c r="M374" s="55"/>
    </row>
    <row r="375" spans="10:13" ht="21">
      <c r="J375" s="55"/>
      <c r="K375" s="55"/>
      <c r="L375" s="55"/>
      <c r="M375" s="55"/>
    </row>
    <row r="376" spans="10:13" ht="21">
      <c r="J376" s="55"/>
      <c r="K376" s="55"/>
      <c r="L376" s="55"/>
      <c r="M376" s="55"/>
    </row>
    <row r="377" spans="10:13" ht="21">
      <c r="J377" s="55"/>
      <c r="K377" s="55"/>
      <c r="L377" s="55"/>
      <c r="M377" s="55"/>
    </row>
    <row r="378" spans="10:13" ht="21">
      <c r="J378" s="55"/>
      <c r="K378" s="55"/>
      <c r="L378" s="55"/>
      <c r="M378" s="55"/>
    </row>
    <row r="379" spans="10:13" ht="21">
      <c r="J379" s="55"/>
      <c r="K379" s="55"/>
      <c r="L379" s="55"/>
      <c r="M379" s="55"/>
    </row>
    <row r="380" spans="10:13" ht="21">
      <c r="J380" s="55"/>
      <c r="K380" s="55"/>
      <c r="L380" s="55"/>
      <c r="M380" s="55"/>
    </row>
    <row r="381" spans="10:13" ht="21">
      <c r="J381" s="55"/>
      <c r="K381" s="55"/>
      <c r="L381" s="55"/>
      <c r="M381" s="55"/>
    </row>
    <row r="382" spans="10:13" ht="21">
      <c r="J382" s="55"/>
      <c r="K382" s="55"/>
      <c r="L382" s="55"/>
      <c r="M382" s="55"/>
    </row>
    <row r="383" spans="10:13" ht="21">
      <c r="J383" s="55"/>
      <c r="K383" s="55"/>
      <c r="L383" s="55"/>
      <c r="M383" s="55"/>
    </row>
    <row r="384" spans="10:13" ht="21">
      <c r="J384" s="55"/>
      <c r="K384" s="55"/>
      <c r="L384" s="55"/>
      <c r="M384" s="55"/>
    </row>
    <row r="385" spans="10:13" ht="21">
      <c r="J385" s="55"/>
      <c r="K385" s="55"/>
      <c r="L385" s="55"/>
      <c r="M385" s="55"/>
    </row>
    <row r="386" spans="10:13" ht="21">
      <c r="J386" s="55"/>
      <c r="K386" s="55"/>
      <c r="L386" s="55"/>
      <c r="M386" s="55"/>
    </row>
    <row r="387" spans="10:13" ht="21">
      <c r="J387" s="55"/>
      <c r="K387" s="55"/>
      <c r="L387" s="55"/>
      <c r="M387" s="55"/>
    </row>
    <row r="388" spans="10:13" ht="21">
      <c r="J388" s="55"/>
      <c r="K388" s="55"/>
      <c r="L388" s="55"/>
      <c r="M388" s="55"/>
    </row>
    <row r="389" spans="10:13" ht="21">
      <c r="J389" s="55"/>
      <c r="K389" s="55"/>
      <c r="L389" s="55"/>
      <c r="M389" s="55"/>
    </row>
    <row r="390" spans="10:13" ht="21">
      <c r="J390" s="55"/>
      <c r="K390" s="55"/>
      <c r="L390" s="55"/>
      <c r="M390" s="55"/>
    </row>
    <row r="391" spans="10:13" ht="21">
      <c r="J391" s="55"/>
      <c r="K391" s="55"/>
      <c r="L391" s="55"/>
      <c r="M391" s="55"/>
    </row>
    <row r="392" spans="10:13" ht="21">
      <c r="J392" s="55"/>
      <c r="K392" s="55"/>
      <c r="L392" s="55"/>
      <c r="M392" s="55"/>
    </row>
    <row r="393" spans="10:13" ht="21">
      <c r="J393" s="55"/>
      <c r="K393" s="55"/>
      <c r="L393" s="55"/>
      <c r="M393" s="55"/>
    </row>
    <row r="394" spans="10:13" ht="21">
      <c r="J394" s="55"/>
      <c r="K394" s="55"/>
      <c r="L394" s="55"/>
      <c r="M394" s="55"/>
    </row>
    <row r="395" spans="10:13" ht="21">
      <c r="J395" s="55"/>
      <c r="K395" s="55"/>
      <c r="L395" s="55"/>
      <c r="M395" s="55"/>
    </row>
    <row r="396" spans="10:13" ht="21">
      <c r="J396" s="55"/>
      <c r="K396" s="55"/>
      <c r="L396" s="55"/>
      <c r="M396" s="55"/>
    </row>
    <row r="397" spans="10:13" ht="21">
      <c r="J397" s="55"/>
      <c r="K397" s="55"/>
      <c r="L397" s="55"/>
      <c r="M397" s="55"/>
    </row>
    <row r="398" spans="10:13" ht="21">
      <c r="J398" s="55"/>
      <c r="K398" s="55"/>
      <c r="L398" s="55"/>
      <c r="M398" s="55"/>
    </row>
    <row r="399" spans="10:13" ht="21">
      <c r="J399" s="55"/>
      <c r="K399" s="55"/>
      <c r="L399" s="55"/>
      <c r="M399" s="55"/>
    </row>
    <row r="400" spans="10:13" ht="21">
      <c r="J400" s="55"/>
      <c r="K400" s="55"/>
      <c r="L400" s="55"/>
      <c r="M400" s="55"/>
    </row>
    <row r="401" spans="10:13" ht="21">
      <c r="J401" s="55"/>
      <c r="K401" s="55"/>
      <c r="L401" s="55"/>
      <c r="M401" s="55"/>
    </row>
    <row r="402" spans="10:13" ht="21">
      <c r="J402" s="55"/>
      <c r="K402" s="55"/>
      <c r="L402" s="55"/>
      <c r="M402" s="55"/>
    </row>
    <row r="403" spans="10:13" ht="21">
      <c r="J403" s="55"/>
      <c r="K403" s="55"/>
      <c r="L403" s="55"/>
      <c r="M403" s="55"/>
    </row>
    <row r="404" spans="10:13" ht="21">
      <c r="J404" s="55"/>
      <c r="K404" s="55"/>
      <c r="L404" s="55"/>
      <c r="M404" s="55"/>
    </row>
    <row r="405" spans="10:13" ht="21">
      <c r="J405" s="55"/>
      <c r="K405" s="55"/>
      <c r="L405" s="55"/>
      <c r="M405" s="55"/>
    </row>
    <row r="406" spans="10:13" ht="21">
      <c r="J406" s="55"/>
      <c r="K406" s="55"/>
      <c r="L406" s="55"/>
      <c r="M406" s="55"/>
    </row>
    <row r="407" spans="10:13" ht="21">
      <c r="J407" s="55"/>
      <c r="K407" s="55"/>
      <c r="L407" s="55"/>
      <c r="M407" s="55"/>
    </row>
    <row r="408" spans="10:13" ht="21">
      <c r="J408" s="55"/>
      <c r="K408" s="55"/>
      <c r="L408" s="55"/>
      <c r="M408" s="55"/>
    </row>
    <row r="409" spans="10:13" ht="21">
      <c r="J409" s="55"/>
      <c r="K409" s="55"/>
      <c r="L409" s="55"/>
      <c r="M409" s="55"/>
    </row>
    <row r="410" spans="10:13" ht="21">
      <c r="J410" s="55"/>
      <c r="K410" s="55"/>
      <c r="L410" s="55"/>
      <c r="M410" s="55"/>
    </row>
    <row r="411" spans="10:13" ht="21">
      <c r="J411" s="55"/>
      <c r="K411" s="55"/>
      <c r="L411" s="55"/>
      <c r="M411" s="55"/>
    </row>
    <row r="412" spans="10:13" ht="21">
      <c r="J412" s="55"/>
      <c r="K412" s="55"/>
      <c r="L412" s="55"/>
      <c r="M412" s="55"/>
    </row>
    <row r="413" spans="10:13" ht="21">
      <c r="J413" s="55"/>
      <c r="K413" s="55"/>
      <c r="L413" s="55"/>
      <c r="M413" s="55"/>
    </row>
    <row r="414" spans="10:13" ht="21">
      <c r="J414" s="55"/>
      <c r="K414" s="55"/>
      <c r="L414" s="55"/>
      <c r="M414" s="55"/>
    </row>
    <row r="415" spans="10:13" ht="21">
      <c r="J415" s="55"/>
      <c r="K415" s="55"/>
      <c r="L415" s="55"/>
      <c r="M415" s="55"/>
    </row>
    <row r="416" spans="10:13" ht="21">
      <c r="J416" s="55"/>
      <c r="K416" s="55"/>
      <c r="L416" s="55"/>
      <c r="M416" s="55"/>
    </row>
    <row r="417" spans="10:13" ht="21">
      <c r="J417" s="55"/>
      <c r="K417" s="55"/>
      <c r="L417" s="55"/>
      <c r="M417" s="55"/>
    </row>
    <row r="418" spans="10:13" ht="21">
      <c r="J418" s="55"/>
      <c r="K418" s="55"/>
      <c r="L418" s="55"/>
      <c r="M418" s="55"/>
    </row>
    <row r="419" spans="10:13" ht="21">
      <c r="J419" s="55"/>
      <c r="K419" s="55"/>
      <c r="L419" s="55"/>
      <c r="M419" s="55"/>
    </row>
    <row r="420" spans="10:13" ht="21">
      <c r="J420" s="55"/>
      <c r="K420" s="55"/>
      <c r="L420" s="55"/>
      <c r="M420" s="55"/>
    </row>
    <row r="421" spans="10:13" ht="21">
      <c r="J421" s="55"/>
      <c r="K421" s="55"/>
      <c r="L421" s="55"/>
      <c r="M421" s="55"/>
    </row>
    <row r="422" spans="10:13" ht="21">
      <c r="J422" s="55"/>
      <c r="K422" s="55"/>
      <c r="L422" s="55"/>
      <c r="M422" s="55"/>
    </row>
    <row r="423" spans="10:13" ht="21">
      <c r="J423" s="55"/>
      <c r="K423" s="55"/>
      <c r="L423" s="55"/>
      <c r="M423" s="55"/>
    </row>
    <row r="424" spans="10:13" ht="21">
      <c r="J424" s="55"/>
      <c r="K424" s="55"/>
      <c r="L424" s="55"/>
      <c r="M424" s="55"/>
    </row>
    <row r="425" spans="10:13" ht="21">
      <c r="J425" s="55"/>
      <c r="K425" s="55"/>
      <c r="L425" s="55"/>
      <c r="M425" s="55"/>
    </row>
    <row r="426" spans="10:13" ht="21">
      <c r="J426" s="55"/>
      <c r="K426" s="55"/>
      <c r="L426" s="55"/>
      <c r="M426" s="55"/>
    </row>
    <row r="427" spans="10:13" ht="21">
      <c r="J427" s="55"/>
      <c r="K427" s="55"/>
      <c r="L427" s="55"/>
      <c r="M427" s="55"/>
    </row>
    <row r="428" spans="10:13" ht="21">
      <c r="J428" s="55"/>
      <c r="K428" s="55"/>
      <c r="L428" s="55"/>
      <c r="M428" s="55"/>
    </row>
    <row r="429" spans="10:13" ht="21">
      <c r="J429" s="55"/>
      <c r="K429" s="55"/>
      <c r="L429" s="55"/>
      <c r="M429" s="55"/>
    </row>
    <row r="430" spans="10:13" ht="21">
      <c r="J430" s="55"/>
      <c r="K430" s="55"/>
      <c r="L430" s="55"/>
      <c r="M430" s="55"/>
    </row>
    <row r="431" spans="10:13" ht="21">
      <c r="J431" s="55"/>
      <c r="K431" s="55"/>
      <c r="L431" s="55"/>
      <c r="M431" s="55"/>
    </row>
    <row r="432" spans="10:13" ht="21">
      <c r="J432" s="55"/>
      <c r="K432" s="55"/>
      <c r="L432" s="55"/>
      <c r="M432" s="55"/>
    </row>
    <row r="433" spans="10:13" ht="21">
      <c r="J433" s="55"/>
      <c r="K433" s="55"/>
      <c r="L433" s="55"/>
      <c r="M433" s="55"/>
    </row>
    <row r="434" spans="10:13" ht="21">
      <c r="J434" s="55"/>
      <c r="K434" s="55"/>
      <c r="L434" s="55"/>
      <c r="M434" s="55"/>
    </row>
    <row r="435" spans="10:13" ht="21">
      <c r="J435" s="55"/>
      <c r="K435" s="55"/>
      <c r="L435" s="55"/>
      <c r="M435" s="55"/>
    </row>
    <row r="436" spans="10:13" ht="21">
      <c r="J436" s="55"/>
      <c r="K436" s="55"/>
      <c r="L436" s="55"/>
      <c r="M436" s="55"/>
    </row>
    <row r="437" spans="10:13" ht="21">
      <c r="J437" s="55"/>
      <c r="K437" s="55"/>
      <c r="L437" s="55"/>
      <c r="M437" s="55"/>
    </row>
    <row r="438" spans="10:13" ht="21">
      <c r="J438" s="55"/>
      <c r="K438" s="55"/>
      <c r="L438" s="55"/>
      <c r="M438" s="55"/>
    </row>
    <row r="439" spans="10:13" ht="21">
      <c r="J439" s="55"/>
      <c r="K439" s="55"/>
      <c r="L439" s="55"/>
      <c r="M439" s="55"/>
    </row>
    <row r="440" spans="10:13" ht="21">
      <c r="J440" s="55"/>
      <c r="K440" s="55"/>
      <c r="L440" s="55"/>
      <c r="M440" s="55"/>
    </row>
    <row r="441" spans="10:13" ht="21">
      <c r="J441" s="55"/>
      <c r="K441" s="55"/>
      <c r="L441" s="55"/>
      <c r="M441" s="55"/>
    </row>
    <row r="442" spans="10:13" ht="21">
      <c r="J442" s="55"/>
      <c r="K442" s="55"/>
      <c r="L442" s="55"/>
      <c r="M442" s="55"/>
    </row>
    <row r="443" spans="10:13" ht="21">
      <c r="J443" s="55"/>
      <c r="K443" s="55"/>
      <c r="L443" s="55"/>
      <c r="M443" s="55"/>
    </row>
    <row r="444" spans="10:13" ht="21">
      <c r="J444" s="55"/>
      <c r="K444" s="55"/>
      <c r="L444" s="55"/>
      <c r="M444" s="55"/>
    </row>
    <row r="445" spans="10:13" ht="21">
      <c r="J445" s="55"/>
      <c r="K445" s="55"/>
      <c r="L445" s="55"/>
      <c r="M445" s="55"/>
    </row>
    <row r="446" spans="10:13" ht="21">
      <c r="J446" s="55"/>
      <c r="K446" s="55"/>
      <c r="L446" s="55"/>
      <c r="M446" s="55"/>
    </row>
    <row r="447" spans="10:13" ht="21">
      <c r="J447" s="55"/>
      <c r="K447" s="55"/>
      <c r="L447" s="55"/>
      <c r="M447" s="55"/>
    </row>
    <row r="448" spans="10:13" ht="21">
      <c r="J448" s="55"/>
      <c r="K448" s="55"/>
      <c r="L448" s="55"/>
      <c r="M448" s="55"/>
    </row>
    <row r="449" spans="10:13" ht="21">
      <c r="J449" s="55"/>
      <c r="K449" s="55"/>
      <c r="L449" s="55"/>
      <c r="M449" s="55"/>
    </row>
    <row r="450" spans="10:13" ht="21">
      <c r="J450" s="55"/>
      <c r="K450" s="55"/>
      <c r="L450" s="55"/>
      <c r="M450" s="55"/>
    </row>
    <row r="451" spans="10:13" ht="21">
      <c r="J451" s="55"/>
      <c r="K451" s="55"/>
      <c r="L451" s="55"/>
      <c r="M451" s="55"/>
    </row>
    <row r="452" spans="10:13" ht="21">
      <c r="J452" s="55"/>
      <c r="K452" s="55"/>
      <c r="L452" s="55"/>
      <c r="M452" s="55"/>
    </row>
    <row r="453" spans="10:13" ht="21">
      <c r="J453" s="55"/>
      <c r="K453" s="55"/>
      <c r="L453" s="55"/>
      <c r="M453" s="55"/>
    </row>
    <row r="454" spans="10:13" ht="21">
      <c r="J454" s="55"/>
      <c r="K454" s="55"/>
      <c r="L454" s="55"/>
      <c r="M454" s="55"/>
    </row>
    <row r="455" spans="10:13" ht="21">
      <c r="J455" s="55"/>
      <c r="K455" s="55"/>
      <c r="L455" s="55"/>
      <c r="M455" s="55"/>
    </row>
    <row r="456" spans="10:13" ht="21">
      <c r="J456" s="55"/>
      <c r="K456" s="55"/>
      <c r="L456" s="55"/>
      <c r="M456" s="55"/>
    </row>
    <row r="457" spans="10:13" ht="21">
      <c r="J457" s="55"/>
      <c r="K457" s="55"/>
      <c r="L457" s="55"/>
      <c r="M457" s="55"/>
    </row>
    <row r="458" spans="10:13" ht="21">
      <c r="J458" s="55"/>
      <c r="K458" s="55"/>
      <c r="L458" s="55"/>
      <c r="M458" s="55"/>
    </row>
    <row r="459" spans="10:13" ht="21">
      <c r="J459" s="55"/>
      <c r="K459" s="55"/>
      <c r="L459" s="55"/>
      <c r="M459" s="55"/>
    </row>
    <row r="460" spans="10:13" ht="21">
      <c r="J460" s="55"/>
      <c r="K460" s="55"/>
      <c r="L460" s="55"/>
      <c r="M460" s="55"/>
    </row>
    <row r="461" spans="10:13" ht="21">
      <c r="J461" s="55"/>
      <c r="K461" s="55"/>
      <c r="L461" s="55"/>
      <c r="M461" s="55"/>
    </row>
    <row r="462" spans="10:13" ht="21">
      <c r="J462" s="55"/>
      <c r="K462" s="55"/>
      <c r="L462" s="55"/>
      <c r="M462" s="55"/>
    </row>
    <row r="463" spans="10:13" ht="21">
      <c r="J463" s="55"/>
      <c r="K463" s="55"/>
      <c r="L463" s="55"/>
      <c r="M463" s="55"/>
    </row>
    <row r="464" spans="10:13" ht="21">
      <c r="J464" s="55"/>
      <c r="K464" s="55"/>
      <c r="L464" s="55"/>
      <c r="M464" s="55"/>
    </row>
    <row r="465" spans="10:13" ht="21">
      <c r="J465" s="55"/>
      <c r="K465" s="55"/>
      <c r="L465" s="55"/>
      <c r="M465" s="55"/>
    </row>
    <row r="466" spans="10:13" ht="21">
      <c r="J466" s="55"/>
      <c r="K466" s="55"/>
      <c r="L466" s="55"/>
      <c r="M466" s="55"/>
    </row>
    <row r="467" spans="10:13" ht="21">
      <c r="J467" s="55"/>
      <c r="K467" s="55"/>
      <c r="L467" s="55"/>
      <c r="M467" s="55"/>
    </row>
    <row r="468" spans="10:13" ht="21">
      <c r="J468" s="55"/>
      <c r="K468" s="55"/>
      <c r="L468" s="55"/>
      <c r="M468" s="55"/>
    </row>
    <row r="469" spans="10:13" ht="21">
      <c r="J469" s="55"/>
      <c r="K469" s="55"/>
      <c r="L469" s="55"/>
      <c r="M469" s="55"/>
    </row>
    <row r="470" spans="10:13" ht="21">
      <c r="J470" s="55"/>
      <c r="K470" s="55"/>
      <c r="L470" s="55"/>
      <c r="M470" s="55"/>
    </row>
    <row r="471" spans="10:13" ht="21">
      <c r="J471" s="55"/>
      <c r="K471" s="55"/>
      <c r="L471" s="55"/>
      <c r="M471" s="55"/>
    </row>
    <row r="472" spans="10:13" ht="21">
      <c r="J472" s="55"/>
      <c r="K472" s="55"/>
      <c r="L472" s="55"/>
      <c r="M472" s="55"/>
    </row>
    <row r="473" spans="10:13" ht="21">
      <c r="J473" s="55"/>
      <c r="K473" s="55"/>
      <c r="L473" s="55"/>
      <c r="M473" s="55"/>
    </row>
    <row r="474" spans="10:13" ht="21">
      <c r="J474" s="55"/>
      <c r="K474" s="55"/>
      <c r="L474" s="55"/>
      <c r="M474" s="55"/>
    </row>
    <row r="475" spans="10:13" ht="21">
      <c r="J475" s="55"/>
      <c r="K475" s="55"/>
      <c r="L475" s="55"/>
      <c r="M475" s="55"/>
    </row>
    <row r="476" spans="10:13" ht="21">
      <c r="J476" s="55"/>
      <c r="K476" s="55"/>
      <c r="L476" s="55"/>
      <c r="M476" s="55"/>
    </row>
    <row r="477" spans="10:13" ht="21">
      <c r="J477" s="55"/>
      <c r="K477" s="55"/>
      <c r="L477" s="55"/>
      <c r="M477" s="55"/>
    </row>
    <row r="478" spans="10:13" ht="21">
      <c r="J478" s="55"/>
      <c r="K478" s="55"/>
      <c r="L478" s="55"/>
      <c r="M478" s="55"/>
    </row>
    <row r="479" spans="10:13" ht="21">
      <c r="J479" s="55"/>
      <c r="K479" s="55"/>
      <c r="L479" s="55"/>
      <c r="M479" s="55"/>
    </row>
    <row r="480" spans="10:13" ht="21">
      <c r="J480" s="55"/>
      <c r="K480" s="55"/>
      <c r="L480" s="55"/>
      <c r="M480" s="55"/>
    </row>
    <row r="481" spans="10:13" ht="21">
      <c r="J481" s="55"/>
      <c r="K481" s="55"/>
      <c r="L481" s="55"/>
      <c r="M481" s="55"/>
    </row>
    <row r="482" spans="10:13" ht="21">
      <c r="J482" s="55"/>
      <c r="K482" s="55"/>
      <c r="L482" s="55"/>
      <c r="M482" s="55"/>
    </row>
    <row r="483" spans="10:13" ht="21">
      <c r="J483" s="55"/>
      <c r="K483" s="55"/>
      <c r="L483" s="55"/>
      <c r="M483" s="55"/>
    </row>
    <row r="484" spans="10:13" ht="21">
      <c r="J484" s="55"/>
      <c r="K484" s="55"/>
      <c r="L484" s="55"/>
      <c r="M484" s="55"/>
    </row>
    <row r="485" spans="10:13" ht="21">
      <c r="J485" s="55"/>
      <c r="K485" s="55"/>
      <c r="L485" s="55"/>
      <c r="M485" s="55"/>
    </row>
    <row r="486" spans="10:13" ht="21">
      <c r="J486" s="55"/>
      <c r="K486" s="55"/>
      <c r="L486" s="55"/>
      <c r="M486" s="55"/>
    </row>
    <row r="487" spans="10:13" ht="21">
      <c r="J487" s="55"/>
      <c r="K487" s="55"/>
      <c r="L487" s="55"/>
      <c r="M487" s="55"/>
    </row>
    <row r="488" spans="10:13" ht="21">
      <c r="J488" s="55"/>
      <c r="K488" s="55"/>
      <c r="L488" s="55"/>
      <c r="M488" s="55"/>
    </row>
    <row r="489" spans="10:13" ht="21">
      <c r="J489" s="55"/>
      <c r="K489" s="55"/>
      <c r="L489" s="55"/>
      <c r="M489" s="55"/>
    </row>
    <row r="490" spans="10:13" ht="21">
      <c r="J490" s="55"/>
      <c r="K490" s="55"/>
      <c r="L490" s="55"/>
      <c r="M490" s="55"/>
    </row>
    <row r="491" spans="10:13" ht="21">
      <c r="J491" s="55"/>
      <c r="K491" s="55"/>
      <c r="L491" s="55"/>
      <c r="M491" s="55"/>
    </row>
    <row r="492" spans="10:13" ht="21">
      <c r="J492" s="55"/>
      <c r="K492" s="55"/>
      <c r="L492" s="55"/>
      <c r="M492" s="55"/>
    </row>
    <row r="493" spans="10:13" ht="21">
      <c r="J493" s="55"/>
      <c r="K493" s="55"/>
      <c r="L493" s="55"/>
      <c r="M493" s="55"/>
    </row>
    <row r="494" spans="10:13" ht="21">
      <c r="J494" s="55"/>
      <c r="K494" s="55"/>
      <c r="L494" s="55"/>
      <c r="M494" s="55"/>
    </row>
    <row r="495" spans="10:13" ht="21">
      <c r="J495" s="55"/>
      <c r="K495" s="55"/>
      <c r="L495" s="55"/>
      <c r="M495" s="55"/>
    </row>
    <row r="496" spans="10:13" ht="21">
      <c r="J496" s="55"/>
      <c r="K496" s="55"/>
      <c r="L496" s="55"/>
      <c r="M496" s="55"/>
    </row>
    <row r="497" spans="10:13" ht="21">
      <c r="J497" s="55"/>
      <c r="K497" s="55"/>
      <c r="L497" s="55"/>
      <c r="M497" s="55"/>
    </row>
    <row r="498" spans="10:13" ht="21">
      <c r="J498" s="55"/>
      <c r="K498" s="55"/>
      <c r="L498" s="55"/>
      <c r="M498" s="55"/>
    </row>
    <row r="499" spans="10:13" ht="21">
      <c r="J499" s="55"/>
      <c r="K499" s="55"/>
      <c r="L499" s="55"/>
      <c r="M499" s="55"/>
    </row>
    <row r="500" spans="10:13" ht="21">
      <c r="J500" s="55"/>
      <c r="K500" s="55"/>
      <c r="L500" s="55"/>
      <c r="M500" s="55"/>
    </row>
    <row r="501" spans="10:13" ht="21">
      <c r="J501" s="55"/>
      <c r="K501" s="55"/>
      <c r="L501" s="55"/>
      <c r="M501" s="55"/>
    </row>
    <row r="502" spans="10:13" ht="21">
      <c r="J502" s="55"/>
      <c r="K502" s="55"/>
      <c r="L502" s="55"/>
      <c r="M502" s="55"/>
    </row>
    <row r="503" spans="10:13" ht="21">
      <c r="J503" s="55"/>
      <c r="K503" s="55"/>
      <c r="L503" s="55"/>
      <c r="M503" s="55"/>
    </row>
    <row r="504" spans="10:13" ht="21">
      <c r="J504" s="55"/>
      <c r="K504" s="55"/>
      <c r="L504" s="55"/>
      <c r="M504" s="55"/>
    </row>
    <row r="505" spans="10:13" ht="21">
      <c r="J505" s="55"/>
      <c r="K505" s="55"/>
      <c r="L505" s="55"/>
      <c r="M505" s="55"/>
    </row>
    <row r="506" spans="10:13" ht="21">
      <c r="J506" s="55"/>
      <c r="K506" s="55"/>
      <c r="L506" s="55"/>
      <c r="M506" s="55"/>
    </row>
    <row r="507" spans="10:13" ht="21">
      <c r="J507" s="55"/>
      <c r="K507" s="55"/>
      <c r="L507" s="55"/>
      <c r="M507" s="55"/>
    </row>
    <row r="508" spans="10:13" ht="21">
      <c r="J508" s="55"/>
      <c r="K508" s="55"/>
      <c r="L508" s="55"/>
      <c r="M508" s="55"/>
    </row>
    <row r="509" spans="10:13" ht="21">
      <c r="J509" s="55"/>
      <c r="K509" s="55"/>
      <c r="L509" s="55"/>
      <c r="M509" s="55"/>
    </row>
    <row r="510" spans="10:13" ht="21">
      <c r="J510" s="55"/>
      <c r="K510" s="55"/>
      <c r="L510" s="55"/>
      <c r="M510" s="55"/>
    </row>
    <row r="511" spans="10:13" ht="21">
      <c r="J511" s="55"/>
      <c r="K511" s="55"/>
      <c r="L511" s="55"/>
      <c r="M511" s="55"/>
    </row>
    <row r="512" spans="10:13" ht="21">
      <c r="J512" s="55"/>
      <c r="K512" s="55"/>
      <c r="L512" s="55"/>
      <c r="M512" s="55"/>
    </row>
    <row r="513" spans="10:13" ht="21">
      <c r="J513" s="55"/>
      <c r="K513" s="55"/>
      <c r="L513" s="55"/>
      <c r="M513" s="55"/>
    </row>
    <row r="514" spans="10:13" ht="21">
      <c r="J514" s="55"/>
      <c r="K514" s="55"/>
      <c r="L514" s="55"/>
      <c r="M514" s="55"/>
    </row>
    <row r="515" spans="10:13" ht="21">
      <c r="J515" s="55"/>
      <c r="K515" s="55"/>
      <c r="L515" s="55"/>
      <c r="M515" s="55"/>
    </row>
    <row r="516" spans="10:13" ht="21">
      <c r="J516" s="55"/>
      <c r="K516" s="55"/>
      <c r="L516" s="55"/>
      <c r="M516" s="55"/>
    </row>
    <row r="517" spans="10:13" ht="21">
      <c r="J517" s="55"/>
      <c r="K517" s="55"/>
      <c r="L517" s="55"/>
      <c r="M517" s="55"/>
    </row>
    <row r="518" spans="10:13" ht="21">
      <c r="J518" s="55"/>
      <c r="K518" s="55"/>
      <c r="L518" s="55"/>
      <c r="M518" s="55"/>
    </row>
    <row r="519" spans="10:13" ht="21">
      <c r="J519" s="55"/>
      <c r="K519" s="55"/>
      <c r="L519" s="55"/>
      <c r="M519" s="55"/>
    </row>
    <row r="520" spans="10:13" ht="21">
      <c r="J520" s="55"/>
      <c r="K520" s="55"/>
      <c r="L520" s="55"/>
      <c r="M520" s="55"/>
    </row>
    <row r="521" spans="10:13" ht="21">
      <c r="J521" s="55"/>
      <c r="K521" s="55"/>
      <c r="L521" s="55"/>
      <c r="M521" s="55"/>
    </row>
    <row r="522" spans="10:13" ht="21">
      <c r="J522" s="55"/>
      <c r="K522" s="55"/>
      <c r="L522" s="55"/>
      <c r="M522" s="55"/>
    </row>
    <row r="523" spans="10:13" ht="21">
      <c r="J523" s="55"/>
      <c r="K523" s="55"/>
      <c r="L523" s="55"/>
      <c r="M523" s="55"/>
    </row>
    <row r="524" spans="10:13" ht="21">
      <c r="J524" s="55"/>
      <c r="K524" s="55"/>
      <c r="L524" s="55"/>
      <c r="M524" s="55"/>
    </row>
    <row r="525" spans="10:13" ht="21">
      <c r="J525" s="55"/>
      <c r="K525" s="55"/>
      <c r="L525" s="55"/>
      <c r="M525" s="55"/>
    </row>
    <row r="526" spans="10:13" ht="21">
      <c r="J526" s="55"/>
      <c r="K526" s="55"/>
      <c r="L526" s="55"/>
      <c r="M526" s="55"/>
    </row>
    <row r="527" spans="10:13" ht="21">
      <c r="J527" s="55"/>
      <c r="K527" s="55"/>
      <c r="L527" s="55"/>
      <c r="M527" s="55"/>
    </row>
    <row r="528" spans="10:13" ht="21">
      <c r="J528" s="55"/>
      <c r="K528" s="55"/>
      <c r="L528" s="55"/>
      <c r="M528" s="55"/>
    </row>
    <row r="529" spans="10:13" ht="21">
      <c r="J529" s="55"/>
      <c r="K529" s="55"/>
      <c r="L529" s="55"/>
      <c r="M529" s="55"/>
    </row>
    <row r="530" spans="10:13" ht="21">
      <c r="J530" s="55"/>
      <c r="K530" s="55"/>
      <c r="L530" s="55"/>
      <c r="M530" s="55"/>
    </row>
    <row r="531" spans="10:13" ht="21">
      <c r="J531" s="55"/>
      <c r="K531" s="55"/>
      <c r="L531" s="55"/>
      <c r="M531" s="55"/>
    </row>
    <row r="532" spans="10:13" ht="21">
      <c r="J532" s="55"/>
      <c r="K532" s="55"/>
      <c r="L532" s="55"/>
      <c r="M532" s="55"/>
    </row>
    <row r="533" spans="10:13" ht="21">
      <c r="J533" s="55"/>
      <c r="K533" s="55"/>
      <c r="L533" s="55"/>
      <c r="M533" s="55"/>
    </row>
    <row r="534" spans="10:13" ht="21">
      <c r="J534" s="55"/>
      <c r="K534" s="55"/>
      <c r="L534" s="55"/>
      <c r="M534" s="55"/>
    </row>
  </sheetData>
  <mergeCells count="20">
    <mergeCell ref="M3:M5"/>
    <mergeCell ref="J3:L3"/>
    <mergeCell ref="J4:L4"/>
    <mergeCell ref="A42:M42"/>
    <mergeCell ref="A37:M37"/>
    <mergeCell ref="A22:M22"/>
    <mergeCell ref="A12:M12"/>
    <mergeCell ref="A16:M16"/>
    <mergeCell ref="A32:M32"/>
    <mergeCell ref="G4:I4"/>
    <mergeCell ref="A47:M47"/>
    <mergeCell ref="A52:M52"/>
    <mergeCell ref="A57:M57"/>
    <mergeCell ref="A1:M1"/>
    <mergeCell ref="A2:M2"/>
    <mergeCell ref="A3:A5"/>
    <mergeCell ref="B3:E3"/>
    <mergeCell ref="F3:I3"/>
    <mergeCell ref="C4:E4"/>
    <mergeCell ref="A27:M27"/>
  </mergeCells>
  <printOptions/>
  <pageMargins left="0.35433070866141736" right="0.196850393700787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ละมัย</oddFooter>
  </headerFooter>
  <rowBreaks count="1" manualBreakCount="1">
    <brk id="36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2"/>
  <sheetViews>
    <sheetView workbookViewId="0" topLeftCell="A28">
      <selection activeCell="A48" sqref="A48"/>
    </sheetView>
  </sheetViews>
  <sheetFormatPr defaultColWidth="9.140625" defaultRowHeight="12.75"/>
  <cols>
    <col min="1" max="1" width="28.28125" style="1" customWidth="1"/>
    <col min="2" max="2" width="7.7109375" style="1" customWidth="1"/>
    <col min="3" max="5" width="5.8515625" style="1" customWidth="1"/>
    <col min="6" max="6" width="7.7109375" style="1" customWidth="1"/>
    <col min="7" max="9" width="5.8515625" style="1" customWidth="1"/>
    <col min="10" max="12" width="7.140625" style="1" customWidth="1"/>
    <col min="13" max="16384" width="9.140625" style="1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94" t="s">
        <v>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2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21">
      <c r="A6" s="34" t="s">
        <v>60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s="10" customFormat="1" ht="21">
      <c r="A7" s="9" t="s">
        <v>13</v>
      </c>
      <c r="B7" s="3">
        <v>18</v>
      </c>
      <c r="C7" s="3">
        <v>12</v>
      </c>
      <c r="D7" s="3">
        <v>0</v>
      </c>
      <c r="E7" s="3">
        <v>0</v>
      </c>
      <c r="F7" s="3">
        <v>16</v>
      </c>
      <c r="G7" s="3">
        <v>12</v>
      </c>
      <c r="H7" s="3">
        <v>0</v>
      </c>
      <c r="I7" s="3">
        <v>0</v>
      </c>
      <c r="J7" s="45">
        <f>(B7*C7+F7*G7)/24</f>
        <v>17</v>
      </c>
      <c r="K7" s="45">
        <f>(B7*D7+F7*H7)/24</f>
        <v>0</v>
      </c>
      <c r="L7" s="45">
        <f>(B7*E7+F7*I7)/24</f>
        <v>0</v>
      </c>
      <c r="M7" s="46">
        <f>SUM(J7:L7)</f>
        <v>17</v>
      </c>
    </row>
    <row r="8" spans="1:13" s="10" customFormat="1" ht="21">
      <c r="A8" s="9" t="s">
        <v>12</v>
      </c>
      <c r="B8" s="3">
        <v>29</v>
      </c>
      <c r="C8" s="3">
        <v>12</v>
      </c>
      <c r="D8" s="3">
        <v>0</v>
      </c>
      <c r="E8" s="3">
        <v>0</v>
      </c>
      <c r="F8" s="3">
        <v>16</v>
      </c>
      <c r="G8" s="3">
        <v>12</v>
      </c>
      <c r="H8" s="3">
        <v>0</v>
      </c>
      <c r="I8" s="3">
        <v>0</v>
      </c>
      <c r="J8" s="45">
        <f>(B8*C8+F8*G8)/24</f>
        <v>22.5</v>
      </c>
      <c r="K8" s="45">
        <f>(B8*D8+F8*H8)/24</f>
        <v>0</v>
      </c>
      <c r="L8" s="45">
        <f>(B8*E8+F8*I8)/24</f>
        <v>0</v>
      </c>
      <c r="M8" s="46">
        <f>SUM(J8:L8)</f>
        <v>22.5</v>
      </c>
    </row>
    <row r="9" spans="1:13" s="10" customFormat="1" ht="21">
      <c r="A9" s="9" t="s">
        <v>22</v>
      </c>
      <c r="B9" s="3">
        <v>0</v>
      </c>
      <c r="C9" s="3"/>
      <c r="D9" s="3"/>
      <c r="E9" s="3"/>
      <c r="F9" s="3">
        <v>22</v>
      </c>
      <c r="G9" s="3"/>
      <c r="H9" s="3"/>
      <c r="I9" s="3">
        <v>0</v>
      </c>
      <c r="J9" s="45">
        <f>(B9*C9+F9*G9)/24</f>
        <v>0</v>
      </c>
      <c r="K9" s="45">
        <f>(B9*D9+F9*H9)/24</f>
        <v>0</v>
      </c>
      <c r="L9" s="45">
        <f>(B9*E9+F9*I9)/24</f>
        <v>0</v>
      </c>
      <c r="M9" s="46">
        <f>SUM(J9:L9)</f>
        <v>0</v>
      </c>
    </row>
    <row r="10" spans="1:13" s="10" customFormat="1" ht="21">
      <c r="A10" s="11" t="s">
        <v>16</v>
      </c>
      <c r="B10" s="6">
        <f>SUM(B7:B9)</f>
        <v>47</v>
      </c>
      <c r="C10" s="6"/>
      <c r="D10" s="6"/>
      <c r="E10" s="6"/>
      <c r="F10" s="6">
        <f>SUM(F7:F9)</f>
        <v>54</v>
      </c>
      <c r="G10" s="6"/>
      <c r="H10" s="6"/>
      <c r="I10" s="6">
        <f>SUM(I7:I8)</f>
        <v>0</v>
      </c>
      <c r="J10" s="47">
        <f>SUM(J7:J9)</f>
        <v>39.5</v>
      </c>
      <c r="K10" s="47">
        <f>SUM(K7:K9)</f>
        <v>0</v>
      </c>
      <c r="L10" s="47">
        <f>SUM(L7:L9)</f>
        <v>0</v>
      </c>
      <c r="M10" s="48">
        <f>SUM(M7:M8)</f>
        <v>39.5</v>
      </c>
    </row>
    <row r="11" spans="1:13" ht="21">
      <c r="A11" s="98" t="s">
        <v>61</v>
      </c>
      <c r="B11" s="99"/>
      <c r="C11" s="99"/>
      <c r="D11" s="99"/>
      <c r="E11" s="99"/>
      <c r="F11" s="99"/>
      <c r="G11" s="99"/>
      <c r="H11" s="99"/>
      <c r="I11" s="99"/>
      <c r="J11" s="85"/>
      <c r="K11" s="85"/>
      <c r="L11" s="85"/>
      <c r="M11" s="109"/>
    </row>
    <row r="12" spans="1:13" s="10" customFormat="1" ht="21">
      <c r="A12" s="9" t="s">
        <v>13</v>
      </c>
      <c r="B12" s="3">
        <v>29</v>
      </c>
      <c r="C12" s="3">
        <v>12</v>
      </c>
      <c r="D12" s="3">
        <v>0</v>
      </c>
      <c r="E12" s="3">
        <v>0</v>
      </c>
      <c r="F12" s="3">
        <v>33</v>
      </c>
      <c r="G12" s="3">
        <v>12</v>
      </c>
      <c r="H12" s="3">
        <v>0</v>
      </c>
      <c r="I12" s="3">
        <v>0</v>
      </c>
      <c r="J12" s="72">
        <f>(B12*C12+F12*G12)/24</f>
        <v>31</v>
      </c>
      <c r="K12" s="72">
        <f>(B12*D12+F12*H12)/24</f>
        <v>0</v>
      </c>
      <c r="L12" s="72">
        <f>(B12*E12+F12*I12)/24</f>
        <v>0</v>
      </c>
      <c r="M12" s="46">
        <f>SUM(J12:L12)</f>
        <v>31</v>
      </c>
    </row>
    <row r="13" spans="1:13" s="10" customFormat="1" ht="21">
      <c r="A13" s="9" t="s">
        <v>12</v>
      </c>
      <c r="B13" s="3">
        <v>22</v>
      </c>
      <c r="C13" s="3">
        <v>12</v>
      </c>
      <c r="D13" s="3">
        <v>0</v>
      </c>
      <c r="E13" s="3">
        <v>0</v>
      </c>
      <c r="F13" s="3">
        <v>25</v>
      </c>
      <c r="G13" s="3">
        <v>12</v>
      </c>
      <c r="H13" s="3">
        <v>0</v>
      </c>
      <c r="I13" s="3">
        <v>0</v>
      </c>
      <c r="J13" s="45">
        <f>(B13*C13+F13*G13)/24</f>
        <v>23.5</v>
      </c>
      <c r="K13" s="45">
        <f>(B13*D13+F13*H13)/24</f>
        <v>0</v>
      </c>
      <c r="L13" s="45">
        <f>(B13*E13+F13*I13)/24</f>
        <v>0</v>
      </c>
      <c r="M13" s="46">
        <f>SUM(J13:L13)</f>
        <v>23.5</v>
      </c>
    </row>
    <row r="14" spans="1:13" s="10" customFormat="1" ht="21">
      <c r="A14" s="9" t="s">
        <v>22</v>
      </c>
      <c r="B14" s="3">
        <v>0</v>
      </c>
      <c r="C14" s="3"/>
      <c r="D14" s="3"/>
      <c r="E14" s="3"/>
      <c r="F14" s="3">
        <v>22</v>
      </c>
      <c r="G14" s="3"/>
      <c r="H14" s="3"/>
      <c r="I14" s="3">
        <v>0</v>
      </c>
      <c r="J14" s="45">
        <f>(B14*C14+F14*G14)/24</f>
        <v>0</v>
      </c>
      <c r="K14" s="45">
        <f>(B14*D14+F14*H14)/24</f>
        <v>0</v>
      </c>
      <c r="L14" s="45">
        <f>(B14*E14+F14*I14)/24</f>
        <v>0</v>
      </c>
      <c r="M14" s="46">
        <f>SUM(J14:L14)</f>
        <v>0</v>
      </c>
    </row>
    <row r="15" spans="1:13" s="10" customFormat="1" ht="21">
      <c r="A15" s="11" t="s">
        <v>63</v>
      </c>
      <c r="B15" s="6">
        <f>SUM(B12:B14)</f>
        <v>51</v>
      </c>
      <c r="C15" s="6"/>
      <c r="D15" s="6"/>
      <c r="E15" s="6"/>
      <c r="F15" s="6">
        <f>SUM(F12:F14)</f>
        <v>80</v>
      </c>
      <c r="G15" s="6"/>
      <c r="H15" s="6"/>
      <c r="I15" s="6">
        <f>SUM(I12:I13)</f>
        <v>0</v>
      </c>
      <c r="J15" s="47">
        <f>SUM(J12:J14)</f>
        <v>54.5</v>
      </c>
      <c r="K15" s="47">
        <f>SUM(K12:K14)</f>
        <v>0</v>
      </c>
      <c r="L15" s="47">
        <f>SUM(L12:L14)</f>
        <v>0</v>
      </c>
      <c r="M15" s="48">
        <f>SUM(M12:M14)</f>
        <v>54.5</v>
      </c>
    </row>
    <row r="16" spans="1:13" ht="21">
      <c r="A16" s="98" t="s">
        <v>62</v>
      </c>
      <c r="B16" s="99"/>
      <c r="C16" s="99"/>
      <c r="D16" s="99"/>
      <c r="E16" s="99"/>
      <c r="F16" s="99"/>
      <c r="G16" s="99"/>
      <c r="H16" s="99"/>
      <c r="I16" s="99"/>
      <c r="J16" s="85"/>
      <c r="K16" s="85"/>
      <c r="L16" s="85"/>
      <c r="M16" s="109"/>
    </row>
    <row r="17" spans="1:13" s="10" customFormat="1" ht="21">
      <c r="A17" s="9" t="s">
        <v>13</v>
      </c>
      <c r="B17" s="3">
        <v>16</v>
      </c>
      <c r="C17" s="3">
        <v>12</v>
      </c>
      <c r="D17" s="3">
        <v>0</v>
      </c>
      <c r="E17" s="3">
        <v>0</v>
      </c>
      <c r="F17" s="3">
        <v>25</v>
      </c>
      <c r="G17" s="3">
        <v>12</v>
      </c>
      <c r="H17" s="3">
        <v>0</v>
      </c>
      <c r="I17" s="3">
        <v>0</v>
      </c>
      <c r="J17" s="45">
        <f>(B17*C17+F17*G17)/24</f>
        <v>20.5</v>
      </c>
      <c r="K17" s="45">
        <f>(B17*D17+F17*H17)/24</f>
        <v>0</v>
      </c>
      <c r="L17" s="45">
        <f>(B17*E17+F17*I17)/24</f>
        <v>0</v>
      </c>
      <c r="M17" s="46">
        <f>SUM(J17:L17)</f>
        <v>20.5</v>
      </c>
    </row>
    <row r="18" spans="1:13" s="10" customFormat="1" ht="21">
      <c r="A18" s="9" t="s">
        <v>12</v>
      </c>
      <c r="B18" s="3">
        <v>31</v>
      </c>
      <c r="C18" s="3">
        <v>12</v>
      </c>
      <c r="D18" s="3">
        <v>0</v>
      </c>
      <c r="E18" s="3">
        <v>0</v>
      </c>
      <c r="F18" s="3">
        <v>17</v>
      </c>
      <c r="G18" s="3">
        <v>12</v>
      </c>
      <c r="H18" s="3">
        <v>0</v>
      </c>
      <c r="I18" s="3">
        <v>0</v>
      </c>
      <c r="J18" s="45">
        <f>(B18*C18+F18*G18)/24</f>
        <v>24</v>
      </c>
      <c r="K18" s="45">
        <f>(B18*D18+F18*H18)/24</f>
        <v>0</v>
      </c>
      <c r="L18" s="45">
        <f>(B18*E18+F18*I18)/24</f>
        <v>0</v>
      </c>
      <c r="M18" s="46">
        <f>SUM(J18:L18)</f>
        <v>24</v>
      </c>
    </row>
    <row r="19" spans="1:13" s="10" customFormat="1" ht="21">
      <c r="A19" s="9" t="s">
        <v>22</v>
      </c>
      <c r="B19" s="3">
        <v>0</v>
      </c>
      <c r="C19" s="3"/>
      <c r="D19" s="3"/>
      <c r="E19" s="3"/>
      <c r="F19" s="3">
        <v>32</v>
      </c>
      <c r="G19" s="3"/>
      <c r="H19" s="3"/>
      <c r="I19" s="3">
        <v>0</v>
      </c>
      <c r="J19" s="45">
        <f>(B19*C19+F19*G19)/24</f>
        <v>0</v>
      </c>
      <c r="K19" s="45">
        <f>(B19*D19+F19*H19)/24</f>
        <v>0</v>
      </c>
      <c r="L19" s="45">
        <f>(B19*E19+F19*I19)/24</f>
        <v>0</v>
      </c>
      <c r="M19" s="46">
        <f>SUM(J19:L19)</f>
        <v>0</v>
      </c>
    </row>
    <row r="20" spans="1:13" s="10" customFormat="1" ht="21">
      <c r="A20" s="11" t="s">
        <v>18</v>
      </c>
      <c r="B20" s="6">
        <f>SUM(B17:B19)</f>
        <v>47</v>
      </c>
      <c r="C20" s="6"/>
      <c r="D20" s="6"/>
      <c r="E20" s="6"/>
      <c r="F20" s="6">
        <f>SUM(F17:F19)</f>
        <v>74</v>
      </c>
      <c r="G20" s="6"/>
      <c r="H20" s="6"/>
      <c r="I20" s="6">
        <f>SUM(I17:I18)</f>
        <v>0</v>
      </c>
      <c r="J20" s="47">
        <f>SUM(J17:J19)</f>
        <v>44.5</v>
      </c>
      <c r="K20" s="47">
        <f>SUM(K17:K19)</f>
        <v>0</v>
      </c>
      <c r="L20" s="47">
        <f>SUM(L17:L19)</f>
        <v>0</v>
      </c>
      <c r="M20" s="48">
        <f>SUM(M17:M19)</f>
        <v>44.5</v>
      </c>
    </row>
    <row r="21" spans="1:13" ht="21">
      <c r="A21" s="98" t="s">
        <v>64</v>
      </c>
      <c r="B21" s="99"/>
      <c r="C21" s="99"/>
      <c r="D21" s="99"/>
      <c r="E21" s="99"/>
      <c r="F21" s="99"/>
      <c r="G21" s="99"/>
      <c r="H21" s="99"/>
      <c r="I21" s="99"/>
      <c r="J21" s="85"/>
      <c r="K21" s="85"/>
      <c r="L21" s="85"/>
      <c r="M21" s="109"/>
    </row>
    <row r="22" spans="1:13" s="10" customFormat="1" ht="21">
      <c r="A22" s="9" t="s">
        <v>13</v>
      </c>
      <c r="B22" s="3">
        <v>17</v>
      </c>
      <c r="C22" s="3">
        <v>12</v>
      </c>
      <c r="D22" s="3">
        <v>0</v>
      </c>
      <c r="E22" s="3">
        <v>0</v>
      </c>
      <c r="F22" s="3">
        <v>15</v>
      </c>
      <c r="G22" s="3">
        <v>12</v>
      </c>
      <c r="H22" s="3">
        <v>0</v>
      </c>
      <c r="I22" s="3">
        <v>0</v>
      </c>
      <c r="J22" s="45">
        <f>(B22*C22+F22*G22)/24</f>
        <v>16</v>
      </c>
      <c r="K22" s="45">
        <f>(B22*D22+F22*H22)/24</f>
        <v>0</v>
      </c>
      <c r="L22" s="45">
        <f>(B22*E22+F22*I22)/24</f>
        <v>0</v>
      </c>
      <c r="M22" s="46">
        <f>SUM(J22:L22)</f>
        <v>16</v>
      </c>
    </row>
    <row r="23" spans="1:13" s="10" customFormat="1" ht="21">
      <c r="A23" s="9" t="s">
        <v>12</v>
      </c>
      <c r="B23" s="3">
        <v>39</v>
      </c>
      <c r="C23" s="3">
        <v>12</v>
      </c>
      <c r="D23" s="3">
        <v>0</v>
      </c>
      <c r="E23" s="3">
        <v>0</v>
      </c>
      <c r="F23" s="3">
        <v>15</v>
      </c>
      <c r="G23" s="3">
        <v>12</v>
      </c>
      <c r="H23" s="3">
        <v>0</v>
      </c>
      <c r="I23" s="3">
        <v>0</v>
      </c>
      <c r="J23" s="45">
        <f>(B23*C23+F23*G23)/24</f>
        <v>27</v>
      </c>
      <c r="K23" s="45">
        <f>(B23*D23+F23*H23)/24</f>
        <v>0</v>
      </c>
      <c r="L23" s="45">
        <f>(B23*E23+F23*I23)/24</f>
        <v>0</v>
      </c>
      <c r="M23" s="46">
        <f>SUM(J23:L23)</f>
        <v>27</v>
      </c>
    </row>
    <row r="24" spans="1:13" s="10" customFormat="1" ht="21">
      <c r="A24" s="9" t="s">
        <v>22</v>
      </c>
      <c r="B24" s="3">
        <v>0</v>
      </c>
      <c r="C24" s="3"/>
      <c r="D24" s="3"/>
      <c r="E24" s="3">
        <v>0</v>
      </c>
      <c r="F24" s="3">
        <v>28</v>
      </c>
      <c r="G24" s="3"/>
      <c r="H24" s="3"/>
      <c r="I24" s="3">
        <v>0</v>
      </c>
      <c r="J24" s="45">
        <f>(B24*C24+F24*G24)/24</f>
        <v>0</v>
      </c>
      <c r="K24" s="45">
        <f>(B24*D24+F24*H24)/24</f>
        <v>0</v>
      </c>
      <c r="L24" s="45">
        <f>(B24*E24+F24*I24)/24</f>
        <v>0</v>
      </c>
      <c r="M24" s="46">
        <f>SUM(J24:L24)</f>
        <v>0</v>
      </c>
    </row>
    <row r="25" spans="1:13" s="10" customFormat="1" ht="21">
      <c r="A25" s="11" t="s">
        <v>17</v>
      </c>
      <c r="B25" s="6">
        <f>SUM(B22:B24)</f>
        <v>56</v>
      </c>
      <c r="C25" s="6"/>
      <c r="D25" s="6"/>
      <c r="E25" s="6"/>
      <c r="F25" s="6">
        <f>SUM(F22:F24)</f>
        <v>58</v>
      </c>
      <c r="G25" s="6"/>
      <c r="H25" s="6"/>
      <c r="I25" s="6">
        <f>SUM(I22:I23)</f>
        <v>0</v>
      </c>
      <c r="J25" s="47">
        <f>SUM(J22:J24)</f>
        <v>43</v>
      </c>
      <c r="K25" s="47">
        <f>SUM(K22:K24)</f>
        <v>0</v>
      </c>
      <c r="L25" s="47">
        <f>SUM(L22:L24)</f>
        <v>0</v>
      </c>
      <c r="M25" s="48">
        <f>SUM(M22:M24)</f>
        <v>43</v>
      </c>
    </row>
    <row r="26" spans="1:13" s="10" customFormat="1" ht="23.25">
      <c r="A26" s="23" t="s">
        <v>65</v>
      </c>
      <c r="B26" s="17">
        <f>B25+B20+B15+B10</f>
        <v>201</v>
      </c>
      <c r="C26" s="17"/>
      <c r="D26" s="17"/>
      <c r="E26" s="17"/>
      <c r="F26" s="17">
        <f>F25+F20+F15+F10</f>
        <v>266</v>
      </c>
      <c r="G26" s="17"/>
      <c r="H26" s="17"/>
      <c r="I26" s="17">
        <f>I25+I20+I15+I10</f>
        <v>0</v>
      </c>
      <c r="J26" s="74">
        <f>J25+J20+J15+J10</f>
        <v>181.5</v>
      </c>
      <c r="K26" s="74">
        <f>K25+K20+K15+K10</f>
        <v>0</v>
      </c>
      <c r="L26" s="74">
        <f>L25+L20+L15+L10</f>
        <v>0</v>
      </c>
      <c r="M26" s="73">
        <f>M25+M20+M15+M10</f>
        <v>181.5</v>
      </c>
    </row>
    <row r="27" spans="1:13" ht="21">
      <c r="A27" s="98" t="s">
        <v>72</v>
      </c>
      <c r="B27" s="99"/>
      <c r="C27" s="99"/>
      <c r="D27" s="99"/>
      <c r="E27" s="99"/>
      <c r="F27" s="99"/>
      <c r="G27" s="99"/>
      <c r="H27" s="99"/>
      <c r="I27" s="99"/>
      <c r="J27" s="85"/>
      <c r="K27" s="85"/>
      <c r="L27" s="85"/>
      <c r="M27" s="109"/>
    </row>
    <row r="28" spans="1:13" s="10" customFormat="1" ht="21">
      <c r="A28" s="9" t="s">
        <v>13</v>
      </c>
      <c r="B28" s="3">
        <v>1</v>
      </c>
      <c r="C28" s="3">
        <v>12</v>
      </c>
      <c r="D28" s="3">
        <v>0</v>
      </c>
      <c r="E28" s="3">
        <v>0</v>
      </c>
      <c r="F28" s="3">
        <v>4</v>
      </c>
      <c r="G28" s="3">
        <v>12</v>
      </c>
      <c r="H28" s="3">
        <v>0</v>
      </c>
      <c r="I28" s="3">
        <v>0</v>
      </c>
      <c r="J28" s="45">
        <f>(B28*C28+F28*G28)/24</f>
        <v>2.5</v>
      </c>
      <c r="K28" s="45">
        <f>(B28*D28+F28*H28)/24</f>
        <v>0</v>
      </c>
      <c r="L28" s="45">
        <f>(B28*E28+F28*I28)/24</f>
        <v>0</v>
      </c>
      <c r="M28" s="46">
        <f>SUM(J28:L28)</f>
        <v>2.5</v>
      </c>
    </row>
    <row r="29" spans="1:13" s="10" customFormat="1" ht="21">
      <c r="A29" s="9" t="s">
        <v>12</v>
      </c>
      <c r="B29" s="3">
        <v>10</v>
      </c>
      <c r="C29" s="3">
        <v>12</v>
      </c>
      <c r="D29" s="3">
        <v>0</v>
      </c>
      <c r="E29" s="3">
        <v>0</v>
      </c>
      <c r="F29" s="3">
        <v>1</v>
      </c>
      <c r="G29" s="3">
        <v>12</v>
      </c>
      <c r="H29" s="3">
        <v>0</v>
      </c>
      <c r="I29" s="3">
        <v>0</v>
      </c>
      <c r="J29" s="45">
        <f>(B29*C29+F29*G29)/24</f>
        <v>5.5</v>
      </c>
      <c r="K29" s="45">
        <f>(B29*D29+F29*H29)/24</f>
        <v>0</v>
      </c>
      <c r="L29" s="45">
        <f>(B29*E29+F29*I29)/24</f>
        <v>0</v>
      </c>
      <c r="M29" s="46">
        <f>SUM(J29:L29)</f>
        <v>5.5</v>
      </c>
    </row>
    <row r="30" spans="1:13" s="10" customFormat="1" ht="21">
      <c r="A30" s="9" t="s">
        <v>22</v>
      </c>
      <c r="B30" s="3"/>
      <c r="C30" s="3"/>
      <c r="D30" s="3"/>
      <c r="E30" s="3"/>
      <c r="F30" s="3">
        <v>10</v>
      </c>
      <c r="G30" s="3"/>
      <c r="H30" s="3"/>
      <c r="I30" s="3">
        <v>0</v>
      </c>
      <c r="J30" s="45">
        <f>(B30*C30+F30*G30)/24</f>
        <v>0</v>
      </c>
      <c r="K30" s="45">
        <f>(B30*D30+F30*H30)/24</f>
        <v>0</v>
      </c>
      <c r="L30" s="45">
        <f>(B30*E30+F30*I30)/24</f>
        <v>0</v>
      </c>
      <c r="M30" s="46">
        <f>SUM(J30:L30)</f>
        <v>0</v>
      </c>
    </row>
    <row r="31" spans="1:13" s="10" customFormat="1" ht="21">
      <c r="A31" s="11" t="s">
        <v>16</v>
      </c>
      <c r="B31" s="6">
        <f>SUM(B28:B30)</f>
        <v>11</v>
      </c>
      <c r="C31" s="6"/>
      <c r="D31" s="6"/>
      <c r="E31" s="6"/>
      <c r="F31" s="6">
        <f>SUM(F28:F30)</f>
        <v>15</v>
      </c>
      <c r="G31" s="6"/>
      <c r="H31" s="6"/>
      <c r="I31" s="6">
        <f>SUM(I28:I29)</f>
        <v>0</v>
      </c>
      <c r="J31" s="47">
        <f>SUM(J28:J30)</f>
        <v>8</v>
      </c>
      <c r="K31" s="47">
        <f>SUM(K28:K30)</f>
        <v>0</v>
      </c>
      <c r="L31" s="47">
        <f>SUM(L28:L30)</f>
        <v>0</v>
      </c>
      <c r="M31" s="48">
        <f>SUM(M28:M30)</f>
        <v>8</v>
      </c>
    </row>
    <row r="32" spans="1:13" ht="21">
      <c r="A32" s="98" t="s">
        <v>71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3" s="10" customFormat="1" ht="21">
      <c r="A33" s="9" t="s">
        <v>13</v>
      </c>
      <c r="B33" s="3">
        <v>8</v>
      </c>
      <c r="C33" s="3">
        <v>12</v>
      </c>
      <c r="D33" s="3">
        <v>0</v>
      </c>
      <c r="E33" s="3">
        <v>0</v>
      </c>
      <c r="F33" s="3">
        <v>4</v>
      </c>
      <c r="G33" s="3">
        <v>12</v>
      </c>
      <c r="H33" s="3">
        <v>0</v>
      </c>
      <c r="I33" s="3">
        <v>0</v>
      </c>
      <c r="J33" s="45">
        <f>(B33*C33+F33*G33)/24</f>
        <v>6</v>
      </c>
      <c r="K33" s="45">
        <f>(B33*D33+F33*H33)/24</f>
        <v>0</v>
      </c>
      <c r="L33" s="45">
        <f>(B33*E33+F33*I33)/24</f>
        <v>0</v>
      </c>
      <c r="M33" s="46">
        <f>SUM(J33:L33)</f>
        <v>6</v>
      </c>
    </row>
    <row r="34" spans="1:13" s="10" customFormat="1" ht="21">
      <c r="A34" s="9" t="s">
        <v>12</v>
      </c>
      <c r="B34" s="3">
        <v>12</v>
      </c>
      <c r="C34" s="3">
        <v>12</v>
      </c>
      <c r="D34" s="3">
        <v>0</v>
      </c>
      <c r="E34" s="3">
        <v>0</v>
      </c>
      <c r="F34" s="3">
        <v>8</v>
      </c>
      <c r="G34" s="3">
        <v>12</v>
      </c>
      <c r="H34" s="3">
        <v>0</v>
      </c>
      <c r="I34" s="3">
        <v>0</v>
      </c>
      <c r="J34" s="45">
        <f>(B34*C34+F34*G34)/24</f>
        <v>10</v>
      </c>
      <c r="K34" s="45">
        <f>(B34*D34+F34*H34)/24</f>
        <v>0</v>
      </c>
      <c r="L34" s="45">
        <f>(B34*E34+F34*I34)/24</f>
        <v>0</v>
      </c>
      <c r="M34" s="46">
        <f>SUM(J34:L34)</f>
        <v>10</v>
      </c>
    </row>
    <row r="35" spans="1:13" s="10" customFormat="1" ht="21">
      <c r="A35" s="9" t="s">
        <v>22</v>
      </c>
      <c r="B35" s="3"/>
      <c r="C35" s="3"/>
      <c r="D35" s="3"/>
      <c r="E35" s="3">
        <v>0</v>
      </c>
      <c r="F35" s="3">
        <v>12</v>
      </c>
      <c r="G35" s="3"/>
      <c r="H35" s="3"/>
      <c r="I35" s="3">
        <v>0</v>
      </c>
      <c r="J35" s="45">
        <f>(B35*C35+F35*G35)/24</f>
        <v>0</v>
      </c>
      <c r="K35" s="45">
        <f>(B35*D35+F35*H35)/24</f>
        <v>0</v>
      </c>
      <c r="L35" s="45">
        <f>(B35*E35+F35*I35)/24</f>
        <v>0</v>
      </c>
      <c r="M35" s="46">
        <f>SUM(J35:L35)</f>
        <v>0</v>
      </c>
    </row>
    <row r="36" spans="1:13" s="10" customFormat="1" ht="21">
      <c r="A36" s="11" t="s">
        <v>63</v>
      </c>
      <c r="B36" s="6">
        <f>SUM(B33:B35)</f>
        <v>20</v>
      </c>
      <c r="C36" s="6"/>
      <c r="D36" s="6"/>
      <c r="E36" s="6"/>
      <c r="F36" s="6">
        <f>SUM(F33:F35)</f>
        <v>24</v>
      </c>
      <c r="G36" s="6"/>
      <c r="H36" s="6"/>
      <c r="I36" s="6">
        <f>SUM(I33:I34)</f>
        <v>0</v>
      </c>
      <c r="J36" s="47">
        <f>SUM(J33:J35)</f>
        <v>16</v>
      </c>
      <c r="K36" s="47">
        <f>SUM(K33:K35)</f>
        <v>0</v>
      </c>
      <c r="L36" s="47">
        <f>SUM(L33:L35)</f>
        <v>0</v>
      </c>
      <c r="M36" s="48">
        <f>SUM(M33:M35)</f>
        <v>16</v>
      </c>
    </row>
    <row r="37" spans="1:13" ht="21">
      <c r="A37" s="98" t="s">
        <v>70</v>
      </c>
      <c r="B37" s="99"/>
      <c r="C37" s="99"/>
      <c r="D37" s="99"/>
      <c r="E37" s="99"/>
      <c r="F37" s="99"/>
      <c r="G37" s="99"/>
      <c r="H37" s="99"/>
      <c r="I37" s="99"/>
      <c r="J37" s="85"/>
      <c r="K37" s="85"/>
      <c r="L37" s="85"/>
      <c r="M37" s="109"/>
    </row>
    <row r="38" spans="1:13" s="10" customFormat="1" ht="21">
      <c r="A38" s="9" t="s">
        <v>13</v>
      </c>
      <c r="B38" s="3">
        <v>10</v>
      </c>
      <c r="C38" s="3">
        <v>12</v>
      </c>
      <c r="D38" s="3">
        <v>0</v>
      </c>
      <c r="E38" s="3">
        <v>0</v>
      </c>
      <c r="F38" s="3">
        <v>4</v>
      </c>
      <c r="G38" s="3">
        <v>12</v>
      </c>
      <c r="H38" s="3">
        <v>0</v>
      </c>
      <c r="I38" s="3">
        <v>0</v>
      </c>
      <c r="J38" s="45">
        <f>(B38*C38+F38*G38)/24</f>
        <v>7</v>
      </c>
      <c r="K38" s="45">
        <f>(B38*D38+F38*H38)/24</f>
        <v>0</v>
      </c>
      <c r="L38" s="45">
        <f>(B38*E38+F38*I38)/24</f>
        <v>0</v>
      </c>
      <c r="M38" s="46">
        <f>SUM(J38:L38)</f>
        <v>7</v>
      </c>
    </row>
    <row r="39" spans="1:13" s="10" customFormat="1" ht="21">
      <c r="A39" s="9" t="s">
        <v>12</v>
      </c>
      <c r="B39" s="3">
        <v>25</v>
      </c>
      <c r="C39" s="3">
        <v>12</v>
      </c>
      <c r="D39" s="3">
        <v>0</v>
      </c>
      <c r="E39" s="3">
        <v>0</v>
      </c>
      <c r="F39" s="3">
        <v>8</v>
      </c>
      <c r="G39" s="3">
        <v>12</v>
      </c>
      <c r="H39" s="3">
        <v>0</v>
      </c>
      <c r="I39" s="3">
        <v>0</v>
      </c>
      <c r="J39" s="45">
        <f>(B39*C39+F39*G39)/24</f>
        <v>16.5</v>
      </c>
      <c r="K39" s="45">
        <f>(B39*D39+F39*H39)/24</f>
        <v>0</v>
      </c>
      <c r="L39" s="45">
        <f>(B39*E39+F39*I39)/24</f>
        <v>0</v>
      </c>
      <c r="M39" s="46">
        <f>SUM(J39:L39)</f>
        <v>16.5</v>
      </c>
    </row>
    <row r="40" spans="1:13" s="10" customFormat="1" ht="21">
      <c r="A40" s="9" t="s">
        <v>22</v>
      </c>
      <c r="B40" s="3"/>
      <c r="C40" s="3"/>
      <c r="D40" s="3"/>
      <c r="E40" s="3"/>
      <c r="F40" s="3">
        <v>24</v>
      </c>
      <c r="G40" s="3"/>
      <c r="H40" s="3"/>
      <c r="I40" s="3">
        <v>0</v>
      </c>
      <c r="J40" s="45">
        <f>(B40*C40+F40*G40)/24</f>
        <v>0</v>
      </c>
      <c r="K40" s="45">
        <f>(B40*D40+F40*H40)/24</f>
        <v>0</v>
      </c>
      <c r="L40" s="45">
        <f>(B40*E40+F40*I40)/24</f>
        <v>0</v>
      </c>
      <c r="M40" s="46">
        <f>SUM(J40:L40)</f>
        <v>0</v>
      </c>
    </row>
    <row r="41" spans="1:13" s="10" customFormat="1" ht="21">
      <c r="A41" s="11" t="s">
        <v>18</v>
      </c>
      <c r="B41" s="6">
        <f>SUM(B38:B40)</f>
        <v>35</v>
      </c>
      <c r="C41" s="6"/>
      <c r="D41" s="6"/>
      <c r="E41" s="6"/>
      <c r="F41" s="6">
        <f>SUM(F38:F40)</f>
        <v>36</v>
      </c>
      <c r="G41" s="6"/>
      <c r="H41" s="6"/>
      <c r="I41" s="6">
        <f>SUM(I38:I39)</f>
        <v>0</v>
      </c>
      <c r="J41" s="47">
        <f>SUM(J38:J40)</f>
        <v>23.5</v>
      </c>
      <c r="K41" s="47">
        <f>SUM(K38:K40)</f>
        <v>0</v>
      </c>
      <c r="L41" s="47">
        <f>SUM(L38:L40)</f>
        <v>0</v>
      </c>
      <c r="M41" s="48">
        <f>SUM(M38:M40)</f>
        <v>23.5</v>
      </c>
    </row>
    <row r="42" spans="1:13" ht="21">
      <c r="A42" s="98" t="s">
        <v>69</v>
      </c>
      <c r="B42" s="99"/>
      <c r="C42" s="99"/>
      <c r="D42" s="99"/>
      <c r="E42" s="99"/>
      <c r="F42" s="99"/>
      <c r="G42" s="99"/>
      <c r="H42" s="99"/>
      <c r="I42" s="99"/>
      <c r="J42" s="85"/>
      <c r="K42" s="85"/>
      <c r="L42" s="85"/>
      <c r="M42" s="109"/>
    </row>
    <row r="43" spans="1:13" s="10" customFormat="1" ht="21">
      <c r="A43" s="9" t="s">
        <v>13</v>
      </c>
      <c r="B43" s="3">
        <v>3</v>
      </c>
      <c r="C43" s="3">
        <v>12</v>
      </c>
      <c r="D43" s="3">
        <v>0</v>
      </c>
      <c r="E43" s="3">
        <v>0</v>
      </c>
      <c r="F43" s="3">
        <v>1</v>
      </c>
      <c r="G43" s="3">
        <v>12</v>
      </c>
      <c r="H43" s="3">
        <v>0</v>
      </c>
      <c r="I43" s="3">
        <v>0</v>
      </c>
      <c r="J43" s="45">
        <f>(B43*C43+F43*G43)/24</f>
        <v>2</v>
      </c>
      <c r="K43" s="45">
        <f>(B43*D43+F43*H43)/24</f>
        <v>0</v>
      </c>
      <c r="L43" s="45">
        <f>(B43*E43+F43*I43)/24</f>
        <v>0</v>
      </c>
      <c r="M43" s="46">
        <f>SUM(J43:L43)</f>
        <v>2</v>
      </c>
    </row>
    <row r="44" spans="1:13" s="10" customFormat="1" ht="21">
      <c r="A44" s="9" t="s">
        <v>12</v>
      </c>
      <c r="B44" s="3">
        <v>6</v>
      </c>
      <c r="C44" s="3">
        <v>12</v>
      </c>
      <c r="D44" s="3">
        <v>0</v>
      </c>
      <c r="E44" s="3">
        <v>0</v>
      </c>
      <c r="F44" s="3">
        <v>2</v>
      </c>
      <c r="G44" s="3">
        <v>12</v>
      </c>
      <c r="H44" s="3">
        <v>0</v>
      </c>
      <c r="I44" s="3">
        <v>0</v>
      </c>
      <c r="J44" s="45">
        <f>(B44*C44+F44*G44)/24</f>
        <v>4</v>
      </c>
      <c r="K44" s="45">
        <f>(B44*D44+F44*H44)/24</f>
        <v>0</v>
      </c>
      <c r="L44" s="45">
        <f>(B44*E44+F44*I44)/24</f>
        <v>0</v>
      </c>
      <c r="M44" s="46">
        <f>SUM(J44:L44)</f>
        <v>4</v>
      </c>
    </row>
    <row r="45" spans="1:13" s="10" customFormat="1" ht="21">
      <c r="A45" s="9" t="s">
        <v>22</v>
      </c>
      <c r="B45" s="3"/>
      <c r="C45" s="3"/>
      <c r="D45" s="3"/>
      <c r="E45" s="3"/>
      <c r="F45" s="3">
        <v>6</v>
      </c>
      <c r="G45" s="3"/>
      <c r="H45" s="3"/>
      <c r="I45" s="3">
        <v>0</v>
      </c>
      <c r="J45" s="45">
        <f>(B45*C45+F45*G45)/24</f>
        <v>0</v>
      </c>
      <c r="K45" s="45">
        <f>(B45*D45+F45*H45)/24</f>
        <v>0</v>
      </c>
      <c r="L45" s="45">
        <f>(B45*E45+F45*I45)/24</f>
        <v>0</v>
      </c>
      <c r="M45" s="46">
        <f>SUM(J45:L45)</f>
        <v>0</v>
      </c>
    </row>
    <row r="46" spans="1:13" s="10" customFormat="1" ht="21">
      <c r="A46" s="11" t="s">
        <v>17</v>
      </c>
      <c r="B46" s="6">
        <f>SUM(B43:B45)</f>
        <v>9</v>
      </c>
      <c r="C46" s="6"/>
      <c r="D46" s="6"/>
      <c r="E46" s="6"/>
      <c r="F46" s="6">
        <f>SUM(F43:F45)</f>
        <v>9</v>
      </c>
      <c r="G46" s="6"/>
      <c r="H46" s="6"/>
      <c r="I46" s="6"/>
      <c r="J46" s="47">
        <f>SUM(J43:J45)</f>
        <v>6</v>
      </c>
      <c r="K46" s="47">
        <f>SUM(K43:K45)</f>
        <v>0</v>
      </c>
      <c r="L46" s="47">
        <f>SUM(L43:L45)</f>
        <v>0</v>
      </c>
      <c r="M46" s="48">
        <f>SUM(M43:M45)</f>
        <v>6</v>
      </c>
    </row>
    <row r="47" spans="1:13" s="10" customFormat="1" ht="24" thickBot="1">
      <c r="A47" s="24" t="s">
        <v>67</v>
      </c>
      <c r="B47" s="22">
        <f>B46+B41+B36+B31</f>
        <v>75</v>
      </c>
      <c r="C47" s="22"/>
      <c r="D47" s="22"/>
      <c r="E47" s="22"/>
      <c r="F47" s="22">
        <f>F46+F41+F36+F31</f>
        <v>84</v>
      </c>
      <c r="G47" s="22"/>
      <c r="H47" s="22"/>
      <c r="I47" s="22"/>
      <c r="J47" s="66">
        <f>J46+J41+J36+J31</f>
        <v>53.5</v>
      </c>
      <c r="K47" s="66">
        <f>K46+K41+K36+K31</f>
        <v>0</v>
      </c>
      <c r="L47" s="66">
        <f>L46+L41+L36+L31</f>
        <v>0</v>
      </c>
      <c r="M47" s="67">
        <f>M46+M41+M36+M31</f>
        <v>53.5</v>
      </c>
    </row>
    <row r="48" spans="1:13" ht="24" thickBot="1">
      <c r="A48" s="92" t="s">
        <v>68</v>
      </c>
      <c r="B48" s="16">
        <f>B26+B47</f>
        <v>276</v>
      </c>
      <c r="C48" s="16"/>
      <c r="D48" s="16"/>
      <c r="E48" s="16"/>
      <c r="F48" s="16">
        <f>F26+F47</f>
        <v>350</v>
      </c>
      <c r="G48" s="16"/>
      <c r="H48" s="16"/>
      <c r="I48" s="16"/>
      <c r="J48" s="63">
        <f>J26+J47</f>
        <v>235</v>
      </c>
      <c r="K48" s="63">
        <f>K26+K47</f>
        <v>0</v>
      </c>
      <c r="L48" s="63">
        <f>L26+L47</f>
        <v>0</v>
      </c>
      <c r="M48" s="64">
        <f>M26+M47</f>
        <v>235</v>
      </c>
    </row>
    <row r="49" spans="10:13" ht="21">
      <c r="J49" s="55"/>
      <c r="K49" s="55"/>
      <c r="L49" s="55"/>
      <c r="M49" s="55"/>
    </row>
    <row r="50" spans="10:13" ht="21">
      <c r="J50" s="55"/>
      <c r="K50" s="55"/>
      <c r="L50" s="55"/>
      <c r="M50" s="55"/>
    </row>
    <row r="51" spans="10:13" ht="21">
      <c r="J51" s="55"/>
      <c r="K51" s="55"/>
      <c r="L51" s="55"/>
      <c r="M51" s="55"/>
    </row>
    <row r="52" spans="10:13" ht="21">
      <c r="J52" s="55"/>
      <c r="K52" s="55"/>
      <c r="L52" s="55"/>
      <c r="M52" s="55"/>
    </row>
    <row r="53" spans="10:13" ht="21">
      <c r="J53" s="55"/>
      <c r="K53" s="55"/>
      <c r="L53" s="55"/>
      <c r="M53" s="55"/>
    </row>
    <row r="54" spans="10:13" ht="21">
      <c r="J54" s="55"/>
      <c r="K54" s="55"/>
      <c r="L54" s="55"/>
      <c r="M54" s="55"/>
    </row>
    <row r="55" spans="10:13" ht="21">
      <c r="J55" s="55"/>
      <c r="K55" s="55"/>
      <c r="L55" s="55"/>
      <c r="M55" s="55"/>
    </row>
    <row r="56" spans="10:13" ht="21">
      <c r="J56" s="55"/>
      <c r="K56" s="55"/>
      <c r="L56" s="55"/>
      <c r="M56" s="55"/>
    </row>
    <row r="57" spans="10:13" ht="21">
      <c r="J57" s="55"/>
      <c r="K57" s="55"/>
      <c r="L57" s="55"/>
      <c r="M57" s="55"/>
    </row>
    <row r="58" spans="10:13" ht="21">
      <c r="J58" s="55"/>
      <c r="K58" s="55"/>
      <c r="L58" s="55"/>
      <c r="M58" s="55"/>
    </row>
    <row r="59" spans="10:13" ht="21">
      <c r="J59" s="55"/>
      <c r="K59" s="55"/>
      <c r="L59" s="55"/>
      <c r="M59" s="55"/>
    </row>
    <row r="60" spans="10:13" ht="21">
      <c r="J60" s="55"/>
      <c r="K60" s="55"/>
      <c r="L60" s="55"/>
      <c r="M60" s="55"/>
    </row>
    <row r="61" spans="10:13" ht="21">
      <c r="J61" s="55"/>
      <c r="K61" s="55"/>
      <c r="L61" s="55"/>
      <c r="M61" s="55"/>
    </row>
    <row r="62" spans="10:13" ht="21">
      <c r="J62" s="55"/>
      <c r="K62" s="55"/>
      <c r="L62" s="55"/>
      <c r="M62" s="55"/>
    </row>
    <row r="63" spans="10:13" ht="21">
      <c r="J63" s="55"/>
      <c r="K63" s="55"/>
      <c r="L63" s="55"/>
      <c r="M63" s="55"/>
    </row>
    <row r="64" spans="10:13" ht="21">
      <c r="J64" s="55"/>
      <c r="K64" s="55"/>
      <c r="L64" s="55"/>
      <c r="M64" s="55"/>
    </row>
    <row r="65" spans="10:13" ht="21">
      <c r="J65" s="55"/>
      <c r="K65" s="55"/>
      <c r="L65" s="55"/>
      <c r="M65" s="55"/>
    </row>
    <row r="66" spans="10:13" ht="21">
      <c r="J66" s="55"/>
      <c r="K66" s="55"/>
      <c r="L66" s="55"/>
      <c r="M66" s="55"/>
    </row>
    <row r="67" spans="10:13" ht="21">
      <c r="J67" s="55"/>
      <c r="K67" s="55"/>
      <c r="L67" s="55"/>
      <c r="M67" s="55"/>
    </row>
    <row r="68" spans="10:13" ht="21">
      <c r="J68" s="55"/>
      <c r="K68" s="55"/>
      <c r="L68" s="55"/>
      <c r="M68" s="55"/>
    </row>
    <row r="69" spans="10:13" ht="21">
      <c r="J69" s="55"/>
      <c r="K69" s="55"/>
      <c r="L69" s="55"/>
      <c r="M69" s="55"/>
    </row>
    <row r="70" spans="10:13" ht="21">
      <c r="J70" s="55"/>
      <c r="K70" s="55"/>
      <c r="L70" s="55"/>
      <c r="M70" s="55"/>
    </row>
    <row r="71" spans="10:13" ht="21">
      <c r="J71" s="55"/>
      <c r="K71" s="55"/>
      <c r="L71" s="55"/>
      <c r="M71" s="55"/>
    </row>
    <row r="72" spans="10:13" ht="21">
      <c r="J72" s="55"/>
      <c r="K72" s="55"/>
      <c r="L72" s="55"/>
      <c r="M72" s="55"/>
    </row>
    <row r="73" spans="10:13" ht="21">
      <c r="J73" s="55"/>
      <c r="K73" s="55"/>
      <c r="L73" s="55"/>
      <c r="M73" s="55"/>
    </row>
    <row r="74" spans="10:13" ht="21">
      <c r="J74" s="55"/>
      <c r="K74" s="55"/>
      <c r="L74" s="55"/>
      <c r="M74" s="55"/>
    </row>
    <row r="75" spans="10:13" ht="21">
      <c r="J75" s="55"/>
      <c r="K75" s="55"/>
      <c r="L75" s="55"/>
      <c r="M75" s="55"/>
    </row>
    <row r="76" spans="10:13" ht="21">
      <c r="J76" s="55"/>
      <c r="K76" s="55"/>
      <c r="L76" s="55"/>
      <c r="M76" s="55"/>
    </row>
    <row r="77" spans="10:13" ht="21">
      <c r="J77" s="55"/>
      <c r="K77" s="55"/>
      <c r="L77" s="55"/>
      <c r="M77" s="55"/>
    </row>
    <row r="78" spans="10:13" ht="21">
      <c r="J78" s="55"/>
      <c r="K78" s="55"/>
      <c r="L78" s="55"/>
      <c r="M78" s="55"/>
    </row>
    <row r="79" spans="10:13" ht="21">
      <c r="J79" s="55"/>
      <c r="K79" s="55"/>
      <c r="L79" s="55"/>
      <c r="M79" s="55"/>
    </row>
    <row r="80" spans="10:13" ht="21">
      <c r="J80" s="55"/>
      <c r="K80" s="55"/>
      <c r="L80" s="55"/>
      <c r="M80" s="55"/>
    </row>
    <row r="81" spans="10:13" ht="21">
      <c r="J81" s="55"/>
      <c r="K81" s="55"/>
      <c r="L81" s="55"/>
      <c r="M81" s="55"/>
    </row>
    <row r="82" spans="10:13" ht="21">
      <c r="J82" s="55"/>
      <c r="K82" s="55"/>
      <c r="L82" s="55"/>
      <c r="M82" s="55"/>
    </row>
    <row r="83" spans="10:13" ht="21">
      <c r="J83" s="55"/>
      <c r="K83" s="55"/>
      <c r="L83" s="55"/>
      <c r="M83" s="55"/>
    </row>
    <row r="84" spans="10:13" ht="21">
      <c r="J84" s="55"/>
      <c r="K84" s="55"/>
      <c r="L84" s="55"/>
      <c r="M84" s="55"/>
    </row>
    <row r="85" spans="10:13" ht="21">
      <c r="J85" s="55"/>
      <c r="K85" s="55"/>
      <c r="L85" s="55"/>
      <c r="M85" s="55"/>
    </row>
    <row r="86" spans="10:13" ht="21">
      <c r="J86" s="55"/>
      <c r="K86" s="55"/>
      <c r="L86" s="55"/>
      <c r="M86" s="55"/>
    </row>
    <row r="87" spans="10:13" ht="21">
      <c r="J87" s="55"/>
      <c r="K87" s="55"/>
      <c r="L87" s="55"/>
      <c r="M87" s="55"/>
    </row>
    <row r="88" spans="10:13" ht="21">
      <c r="J88" s="55"/>
      <c r="K88" s="55"/>
      <c r="L88" s="55"/>
      <c r="M88" s="55"/>
    </row>
    <row r="89" spans="10:13" ht="21">
      <c r="J89" s="55"/>
      <c r="K89" s="55"/>
      <c r="L89" s="55"/>
      <c r="M89" s="55"/>
    </row>
    <row r="90" spans="10:13" ht="21">
      <c r="J90" s="55"/>
      <c r="K90" s="55"/>
      <c r="L90" s="55"/>
      <c r="M90" s="55"/>
    </row>
    <row r="91" spans="10:13" ht="21">
      <c r="J91" s="55"/>
      <c r="K91" s="55"/>
      <c r="L91" s="55"/>
      <c r="M91" s="55"/>
    </row>
    <row r="92" spans="10:13" ht="21">
      <c r="J92" s="55"/>
      <c r="K92" s="55"/>
      <c r="L92" s="55"/>
      <c r="M92" s="55"/>
    </row>
    <row r="93" spans="10:13" ht="21">
      <c r="J93" s="55"/>
      <c r="K93" s="55"/>
      <c r="L93" s="55"/>
      <c r="M93" s="55"/>
    </row>
    <row r="94" spans="10:13" ht="21">
      <c r="J94" s="55"/>
      <c r="K94" s="55"/>
      <c r="L94" s="55"/>
      <c r="M94" s="55"/>
    </row>
    <row r="95" spans="10:13" ht="21">
      <c r="J95" s="55"/>
      <c r="K95" s="55"/>
      <c r="L95" s="55"/>
      <c r="M95" s="55"/>
    </row>
    <row r="96" spans="10:13" ht="21">
      <c r="J96" s="55"/>
      <c r="K96" s="55"/>
      <c r="L96" s="55"/>
      <c r="M96" s="55"/>
    </row>
    <row r="97" spans="10:13" ht="21">
      <c r="J97" s="55"/>
      <c r="K97" s="55"/>
      <c r="L97" s="55"/>
      <c r="M97" s="55"/>
    </row>
    <row r="98" spans="10:13" ht="21">
      <c r="J98" s="55"/>
      <c r="K98" s="55"/>
      <c r="L98" s="55"/>
      <c r="M98" s="55"/>
    </row>
    <row r="99" spans="10:13" ht="21">
      <c r="J99" s="55"/>
      <c r="K99" s="55"/>
      <c r="L99" s="55"/>
      <c r="M99" s="55"/>
    </row>
    <row r="100" spans="10:13" ht="21">
      <c r="J100" s="55"/>
      <c r="K100" s="55"/>
      <c r="L100" s="55"/>
      <c r="M100" s="55"/>
    </row>
    <row r="101" spans="10:13" ht="21">
      <c r="J101" s="55"/>
      <c r="K101" s="55"/>
      <c r="L101" s="55"/>
      <c r="M101" s="55"/>
    </row>
    <row r="102" spans="10:13" ht="21">
      <c r="J102" s="55"/>
      <c r="K102" s="55"/>
      <c r="L102" s="55"/>
      <c r="M102" s="55"/>
    </row>
    <row r="103" spans="10:13" ht="21">
      <c r="J103" s="55"/>
      <c r="K103" s="55"/>
      <c r="L103" s="55"/>
      <c r="M103" s="55"/>
    </row>
    <row r="104" spans="10:13" ht="21">
      <c r="J104" s="55"/>
      <c r="K104" s="55"/>
      <c r="L104" s="55"/>
      <c r="M104" s="55"/>
    </row>
    <row r="105" spans="10:13" ht="21">
      <c r="J105" s="55"/>
      <c r="K105" s="55"/>
      <c r="L105" s="55"/>
      <c r="M105" s="55"/>
    </row>
    <row r="106" spans="10:13" ht="21">
      <c r="J106" s="55"/>
      <c r="K106" s="55"/>
      <c r="L106" s="55"/>
      <c r="M106" s="55"/>
    </row>
    <row r="107" spans="10:13" ht="21">
      <c r="J107" s="55"/>
      <c r="K107" s="55"/>
      <c r="L107" s="55"/>
      <c r="M107" s="55"/>
    </row>
    <row r="108" spans="10:13" ht="21">
      <c r="J108" s="55"/>
      <c r="K108" s="55"/>
      <c r="L108" s="55"/>
      <c r="M108" s="55"/>
    </row>
    <row r="109" spans="10:13" ht="21">
      <c r="J109" s="55"/>
      <c r="K109" s="55"/>
      <c r="L109" s="55"/>
      <c r="M109" s="55"/>
    </row>
    <row r="110" spans="10:13" ht="21">
      <c r="J110" s="55"/>
      <c r="K110" s="55"/>
      <c r="L110" s="55"/>
      <c r="M110" s="55"/>
    </row>
    <row r="111" spans="10:13" ht="21">
      <c r="J111" s="55"/>
      <c r="K111" s="55"/>
      <c r="L111" s="55"/>
      <c r="M111" s="55"/>
    </row>
    <row r="112" spans="10:13" ht="21">
      <c r="J112" s="55"/>
      <c r="K112" s="55"/>
      <c r="L112" s="55"/>
      <c r="M112" s="55"/>
    </row>
    <row r="113" spans="10:13" ht="21">
      <c r="J113" s="55"/>
      <c r="K113" s="55"/>
      <c r="L113" s="55"/>
      <c r="M113" s="55"/>
    </row>
    <row r="114" spans="10:13" ht="21">
      <c r="J114" s="55"/>
      <c r="K114" s="55"/>
      <c r="L114" s="55"/>
      <c r="M114" s="55"/>
    </row>
    <row r="115" spans="10:13" ht="21">
      <c r="J115" s="55"/>
      <c r="K115" s="55"/>
      <c r="L115" s="55"/>
      <c r="M115" s="55"/>
    </row>
    <row r="116" spans="10:13" ht="21">
      <c r="J116" s="55"/>
      <c r="K116" s="55"/>
      <c r="L116" s="55"/>
      <c r="M116" s="55"/>
    </row>
    <row r="117" spans="10:13" ht="21">
      <c r="J117" s="55"/>
      <c r="K117" s="55"/>
      <c r="L117" s="55"/>
      <c r="M117" s="55"/>
    </row>
    <row r="118" spans="10:13" ht="21">
      <c r="J118" s="55"/>
      <c r="K118" s="55"/>
      <c r="L118" s="55"/>
      <c r="M118" s="55"/>
    </row>
    <row r="119" spans="10:13" ht="21">
      <c r="J119" s="55"/>
      <c r="K119" s="55"/>
      <c r="L119" s="55"/>
      <c r="M119" s="55"/>
    </row>
    <row r="120" spans="10:13" ht="21">
      <c r="J120" s="55"/>
      <c r="K120" s="55"/>
      <c r="L120" s="55"/>
      <c r="M120" s="55"/>
    </row>
    <row r="121" spans="10:13" ht="21">
      <c r="J121" s="55"/>
      <c r="K121" s="55"/>
      <c r="L121" s="55"/>
      <c r="M121" s="55"/>
    </row>
    <row r="122" spans="10:13" ht="21">
      <c r="J122" s="55"/>
      <c r="K122" s="55"/>
      <c r="L122" s="55"/>
      <c r="M122" s="55"/>
    </row>
    <row r="123" spans="10:13" ht="21">
      <c r="J123" s="55"/>
      <c r="K123" s="55"/>
      <c r="L123" s="55"/>
      <c r="M123" s="55"/>
    </row>
    <row r="124" spans="10:13" ht="21">
      <c r="J124" s="55"/>
      <c r="K124" s="55"/>
      <c r="L124" s="55"/>
      <c r="M124" s="55"/>
    </row>
    <row r="125" spans="10:13" ht="21">
      <c r="J125" s="55"/>
      <c r="K125" s="55"/>
      <c r="L125" s="55"/>
      <c r="M125" s="55"/>
    </row>
    <row r="126" spans="10:13" ht="21">
      <c r="J126" s="55"/>
      <c r="K126" s="55"/>
      <c r="L126" s="55"/>
      <c r="M126" s="55"/>
    </row>
    <row r="127" spans="10:13" ht="21">
      <c r="J127" s="55"/>
      <c r="K127" s="55"/>
      <c r="L127" s="55"/>
      <c r="M127" s="55"/>
    </row>
    <row r="128" spans="10:13" ht="21">
      <c r="J128" s="55"/>
      <c r="K128" s="55"/>
      <c r="L128" s="55"/>
      <c r="M128" s="55"/>
    </row>
    <row r="129" spans="10:13" ht="21">
      <c r="J129" s="55"/>
      <c r="K129" s="55"/>
      <c r="L129" s="55"/>
      <c r="M129" s="55"/>
    </row>
    <row r="130" spans="10:13" ht="21">
      <c r="J130" s="55"/>
      <c r="K130" s="55"/>
      <c r="L130" s="55"/>
      <c r="M130" s="55"/>
    </row>
    <row r="131" spans="10:13" ht="21">
      <c r="J131" s="55"/>
      <c r="K131" s="55"/>
      <c r="L131" s="55"/>
      <c r="M131" s="55"/>
    </row>
    <row r="132" spans="10:13" ht="21">
      <c r="J132" s="55"/>
      <c r="K132" s="55"/>
      <c r="L132" s="55"/>
      <c r="M132" s="55"/>
    </row>
    <row r="133" spans="10:13" ht="21">
      <c r="J133" s="55"/>
      <c r="K133" s="55"/>
      <c r="L133" s="55"/>
      <c r="M133" s="55"/>
    </row>
    <row r="134" spans="10:13" ht="21">
      <c r="J134" s="55"/>
      <c r="K134" s="55"/>
      <c r="L134" s="55"/>
      <c r="M134" s="55"/>
    </row>
    <row r="135" spans="10:13" ht="21">
      <c r="J135" s="55"/>
      <c r="K135" s="55"/>
      <c r="L135" s="55"/>
      <c r="M135" s="55"/>
    </row>
    <row r="136" spans="10:13" ht="21">
      <c r="J136" s="55"/>
      <c r="K136" s="55"/>
      <c r="L136" s="55"/>
      <c r="M136" s="55"/>
    </row>
    <row r="137" spans="10:13" ht="21">
      <c r="J137" s="55"/>
      <c r="K137" s="55"/>
      <c r="L137" s="55"/>
      <c r="M137" s="55"/>
    </row>
    <row r="138" spans="10:13" ht="21">
      <c r="J138" s="55"/>
      <c r="K138" s="55"/>
      <c r="L138" s="55"/>
      <c r="M138" s="55"/>
    </row>
    <row r="139" spans="10:13" ht="21">
      <c r="J139" s="55"/>
      <c r="K139" s="55"/>
      <c r="L139" s="55"/>
      <c r="M139" s="55"/>
    </row>
    <row r="140" spans="10:13" ht="21">
      <c r="J140" s="55"/>
      <c r="K140" s="55"/>
      <c r="L140" s="55"/>
      <c r="M140" s="55"/>
    </row>
    <row r="141" spans="10:13" ht="21">
      <c r="J141" s="55"/>
      <c r="K141" s="55"/>
      <c r="L141" s="55"/>
      <c r="M141" s="55"/>
    </row>
    <row r="142" spans="10:13" ht="21">
      <c r="J142" s="55"/>
      <c r="K142" s="55"/>
      <c r="L142" s="55"/>
      <c r="M142" s="55"/>
    </row>
    <row r="143" spans="10:13" ht="21">
      <c r="J143" s="55"/>
      <c r="K143" s="55"/>
      <c r="L143" s="55"/>
      <c r="M143" s="55"/>
    </row>
    <row r="144" spans="10:13" ht="21">
      <c r="J144" s="55"/>
      <c r="K144" s="55"/>
      <c r="L144" s="55"/>
      <c r="M144" s="55"/>
    </row>
    <row r="145" spans="10:13" ht="21">
      <c r="J145" s="55"/>
      <c r="K145" s="55"/>
      <c r="L145" s="55"/>
      <c r="M145" s="55"/>
    </row>
    <row r="146" spans="10:13" ht="21">
      <c r="J146" s="55"/>
      <c r="K146" s="55"/>
      <c r="L146" s="55"/>
      <c r="M146" s="55"/>
    </row>
    <row r="147" spans="10:13" ht="21">
      <c r="J147" s="55"/>
      <c r="K147" s="55"/>
      <c r="L147" s="55"/>
      <c r="M147" s="55"/>
    </row>
    <row r="148" spans="10:13" ht="21">
      <c r="J148" s="55"/>
      <c r="K148" s="55"/>
      <c r="L148" s="55"/>
      <c r="M148" s="55"/>
    </row>
    <row r="149" spans="10:13" ht="21">
      <c r="J149" s="55"/>
      <c r="K149" s="55"/>
      <c r="L149" s="55"/>
      <c r="M149" s="55"/>
    </row>
    <row r="150" spans="10:13" ht="21">
      <c r="J150" s="55"/>
      <c r="K150" s="55"/>
      <c r="L150" s="55"/>
      <c r="M150" s="55"/>
    </row>
    <row r="151" spans="10:13" ht="21">
      <c r="J151" s="55"/>
      <c r="K151" s="55"/>
      <c r="L151" s="55"/>
      <c r="M151" s="55"/>
    </row>
    <row r="152" spans="10:13" ht="21">
      <c r="J152" s="55"/>
      <c r="K152" s="55"/>
      <c r="L152" s="55"/>
      <c r="M152" s="55"/>
    </row>
    <row r="153" spans="10:13" ht="21">
      <c r="J153" s="55"/>
      <c r="K153" s="55"/>
      <c r="L153" s="55"/>
      <c r="M153" s="55"/>
    </row>
    <row r="154" spans="10:13" ht="21">
      <c r="J154" s="55"/>
      <c r="K154" s="55"/>
      <c r="L154" s="55"/>
      <c r="M154" s="55"/>
    </row>
    <row r="155" spans="10:13" ht="21">
      <c r="J155" s="55"/>
      <c r="K155" s="55"/>
      <c r="L155" s="55"/>
      <c r="M155" s="55"/>
    </row>
    <row r="156" spans="10:13" ht="21">
      <c r="J156" s="55"/>
      <c r="K156" s="55"/>
      <c r="L156" s="55"/>
      <c r="M156" s="55"/>
    </row>
    <row r="157" spans="10:13" ht="21">
      <c r="J157" s="55"/>
      <c r="K157" s="55"/>
      <c r="L157" s="55"/>
      <c r="M157" s="55"/>
    </row>
    <row r="158" spans="10:13" ht="21">
      <c r="J158" s="55"/>
      <c r="K158" s="55"/>
      <c r="L158" s="55"/>
      <c r="M158" s="55"/>
    </row>
    <row r="159" spans="10:13" ht="21">
      <c r="J159" s="55"/>
      <c r="K159" s="55"/>
      <c r="L159" s="55"/>
      <c r="M159" s="55"/>
    </row>
    <row r="160" spans="10:13" ht="21">
      <c r="J160" s="55"/>
      <c r="K160" s="55"/>
      <c r="L160" s="55"/>
      <c r="M160" s="55"/>
    </row>
    <row r="161" spans="10:13" ht="21">
      <c r="J161" s="55"/>
      <c r="K161" s="55"/>
      <c r="L161" s="55"/>
      <c r="M161" s="55"/>
    </row>
    <row r="162" spans="10:13" ht="21">
      <c r="J162" s="55"/>
      <c r="K162" s="55"/>
      <c r="L162" s="55"/>
      <c r="M162" s="55"/>
    </row>
    <row r="163" spans="10:13" ht="21">
      <c r="J163" s="55"/>
      <c r="K163" s="55"/>
      <c r="L163" s="55"/>
      <c r="M163" s="55"/>
    </row>
    <row r="164" spans="10:13" ht="21">
      <c r="J164" s="55"/>
      <c r="K164" s="55"/>
      <c r="L164" s="55"/>
      <c r="M164" s="55"/>
    </row>
    <row r="165" spans="10:13" ht="21">
      <c r="J165" s="55"/>
      <c r="K165" s="55"/>
      <c r="L165" s="55"/>
      <c r="M165" s="55"/>
    </row>
    <row r="166" spans="10:13" ht="21">
      <c r="J166" s="55"/>
      <c r="K166" s="55"/>
      <c r="L166" s="55"/>
      <c r="M166" s="55"/>
    </row>
    <row r="167" spans="10:13" ht="21">
      <c r="J167" s="55"/>
      <c r="K167" s="55"/>
      <c r="L167" s="55"/>
      <c r="M167" s="55"/>
    </row>
    <row r="168" spans="10:13" ht="21">
      <c r="J168" s="55"/>
      <c r="K168" s="55"/>
      <c r="L168" s="55"/>
      <c r="M168" s="55"/>
    </row>
    <row r="169" spans="10:13" ht="21">
      <c r="J169" s="55"/>
      <c r="K169" s="55"/>
      <c r="L169" s="55"/>
      <c r="M169" s="55"/>
    </row>
    <row r="170" spans="10:13" ht="21">
      <c r="J170" s="55"/>
      <c r="K170" s="55"/>
      <c r="L170" s="55"/>
      <c r="M170" s="55"/>
    </row>
    <row r="171" spans="10:13" ht="21">
      <c r="J171" s="55"/>
      <c r="K171" s="55"/>
      <c r="L171" s="55"/>
      <c r="M171" s="55"/>
    </row>
    <row r="172" spans="10:13" ht="21">
      <c r="J172" s="55"/>
      <c r="K172" s="55"/>
      <c r="L172" s="55"/>
      <c r="M172" s="55"/>
    </row>
    <row r="173" spans="10:13" ht="21">
      <c r="J173" s="55"/>
      <c r="K173" s="55"/>
      <c r="L173" s="55"/>
      <c r="M173" s="55"/>
    </row>
    <row r="174" spans="10:13" ht="21">
      <c r="J174" s="55"/>
      <c r="K174" s="55"/>
      <c r="L174" s="55"/>
      <c r="M174" s="55"/>
    </row>
    <row r="175" spans="10:13" ht="21">
      <c r="J175" s="55"/>
      <c r="K175" s="55"/>
      <c r="L175" s="55"/>
      <c r="M175" s="55"/>
    </row>
    <row r="176" spans="10:13" ht="21">
      <c r="J176" s="55"/>
      <c r="K176" s="55"/>
      <c r="L176" s="55"/>
      <c r="M176" s="55"/>
    </row>
    <row r="177" spans="10:13" ht="21">
      <c r="J177" s="55"/>
      <c r="K177" s="55"/>
      <c r="L177" s="55"/>
      <c r="M177" s="55"/>
    </row>
    <row r="178" spans="10:13" ht="21">
      <c r="J178" s="55"/>
      <c r="K178" s="55"/>
      <c r="L178" s="55"/>
      <c r="M178" s="55"/>
    </row>
    <row r="179" spans="10:13" ht="21">
      <c r="J179" s="55"/>
      <c r="K179" s="55"/>
      <c r="L179" s="55"/>
      <c r="M179" s="55"/>
    </row>
    <row r="180" spans="10:13" ht="21">
      <c r="J180" s="55"/>
      <c r="K180" s="55"/>
      <c r="L180" s="55"/>
      <c r="M180" s="55"/>
    </row>
    <row r="181" spans="10:13" ht="21">
      <c r="J181" s="55"/>
      <c r="K181" s="55"/>
      <c r="L181" s="55"/>
      <c r="M181" s="55"/>
    </row>
    <row r="182" spans="10:13" ht="21">
      <c r="J182" s="55"/>
      <c r="K182" s="55"/>
      <c r="L182" s="55"/>
      <c r="M182" s="55"/>
    </row>
    <row r="183" spans="10:13" ht="21">
      <c r="J183" s="55"/>
      <c r="K183" s="55"/>
      <c r="L183" s="55"/>
      <c r="M183" s="55"/>
    </row>
    <row r="184" spans="10:13" ht="21">
      <c r="J184" s="55"/>
      <c r="K184" s="55"/>
      <c r="L184" s="55"/>
      <c r="M184" s="55"/>
    </row>
    <row r="185" spans="10:13" ht="21">
      <c r="J185" s="55"/>
      <c r="K185" s="55"/>
      <c r="L185" s="55"/>
      <c r="M185" s="55"/>
    </row>
    <row r="186" spans="10:13" ht="21">
      <c r="J186" s="55"/>
      <c r="K186" s="55"/>
      <c r="L186" s="55"/>
      <c r="M186" s="55"/>
    </row>
    <row r="187" spans="10:13" ht="21">
      <c r="J187" s="55"/>
      <c r="K187" s="55"/>
      <c r="L187" s="55"/>
      <c r="M187" s="55"/>
    </row>
    <row r="188" spans="10:13" ht="21">
      <c r="J188" s="55"/>
      <c r="K188" s="55"/>
      <c r="L188" s="55"/>
      <c r="M188" s="55"/>
    </row>
    <row r="189" spans="10:13" ht="21">
      <c r="J189" s="55"/>
      <c r="K189" s="55"/>
      <c r="L189" s="55"/>
      <c r="M189" s="55"/>
    </row>
    <row r="190" spans="10:13" ht="21">
      <c r="J190" s="55"/>
      <c r="K190" s="55"/>
      <c r="L190" s="55"/>
      <c r="M190" s="55"/>
    </row>
    <row r="191" spans="10:13" ht="21">
      <c r="J191" s="55"/>
      <c r="K191" s="55"/>
      <c r="L191" s="55"/>
      <c r="M191" s="55"/>
    </row>
    <row r="192" spans="10:13" ht="21">
      <c r="J192" s="55"/>
      <c r="K192" s="55"/>
      <c r="L192" s="55"/>
      <c r="M192" s="55"/>
    </row>
    <row r="193" spans="10:13" ht="21">
      <c r="J193" s="55"/>
      <c r="K193" s="55"/>
      <c r="L193" s="55"/>
      <c r="M193" s="55"/>
    </row>
    <row r="194" spans="10:13" ht="21">
      <c r="J194" s="55"/>
      <c r="K194" s="55"/>
      <c r="L194" s="55"/>
      <c r="M194" s="55"/>
    </row>
    <row r="195" spans="10:13" ht="21">
      <c r="J195" s="55"/>
      <c r="K195" s="55"/>
      <c r="L195" s="55"/>
      <c r="M195" s="55"/>
    </row>
    <row r="196" spans="10:13" ht="21">
      <c r="J196" s="55"/>
      <c r="K196" s="55"/>
      <c r="L196" s="55"/>
      <c r="M196" s="55"/>
    </row>
    <row r="197" spans="10:13" ht="21">
      <c r="J197" s="55"/>
      <c r="K197" s="55"/>
      <c r="L197" s="55"/>
      <c r="M197" s="55"/>
    </row>
    <row r="198" spans="10:13" ht="21">
      <c r="J198" s="55"/>
      <c r="K198" s="55"/>
      <c r="L198" s="55"/>
      <c r="M198" s="55"/>
    </row>
    <row r="199" spans="10:13" ht="21">
      <c r="J199" s="55"/>
      <c r="K199" s="55"/>
      <c r="L199" s="55"/>
      <c r="M199" s="55"/>
    </row>
    <row r="200" spans="10:13" ht="21">
      <c r="J200" s="55"/>
      <c r="K200" s="55"/>
      <c r="L200" s="55"/>
      <c r="M200" s="55"/>
    </row>
    <row r="201" spans="10:13" ht="21">
      <c r="J201" s="55"/>
      <c r="K201" s="55"/>
      <c r="L201" s="55"/>
      <c r="M201" s="55"/>
    </row>
    <row r="202" spans="10:13" ht="21">
      <c r="J202" s="55"/>
      <c r="K202" s="55"/>
      <c r="L202" s="55"/>
      <c r="M202" s="55"/>
    </row>
    <row r="203" spans="10:13" ht="21">
      <c r="J203" s="55"/>
      <c r="K203" s="55"/>
      <c r="L203" s="55"/>
      <c r="M203" s="55"/>
    </row>
    <row r="204" spans="10:13" ht="21">
      <c r="J204" s="55"/>
      <c r="K204" s="55"/>
      <c r="L204" s="55"/>
      <c r="M204" s="55"/>
    </row>
    <row r="205" spans="10:13" ht="21">
      <c r="J205" s="55"/>
      <c r="K205" s="55"/>
      <c r="L205" s="55"/>
      <c r="M205" s="55"/>
    </row>
    <row r="206" spans="10:13" ht="21">
      <c r="J206" s="55"/>
      <c r="K206" s="55"/>
      <c r="L206" s="55"/>
      <c r="M206" s="55"/>
    </row>
    <row r="207" spans="10:13" ht="21">
      <c r="J207" s="55"/>
      <c r="K207" s="55"/>
      <c r="L207" s="55"/>
      <c r="M207" s="55"/>
    </row>
    <row r="208" spans="10:13" ht="21">
      <c r="J208" s="55"/>
      <c r="K208" s="55"/>
      <c r="L208" s="55"/>
      <c r="M208" s="55"/>
    </row>
    <row r="209" spans="10:13" ht="21">
      <c r="J209" s="55"/>
      <c r="K209" s="55"/>
      <c r="L209" s="55"/>
      <c r="M209" s="55"/>
    </row>
    <row r="210" spans="10:13" ht="21">
      <c r="J210" s="55"/>
      <c r="K210" s="55"/>
      <c r="L210" s="55"/>
      <c r="M210" s="55"/>
    </row>
    <row r="211" spans="10:13" ht="21">
      <c r="J211" s="55"/>
      <c r="K211" s="55"/>
      <c r="L211" s="55"/>
      <c r="M211" s="55"/>
    </row>
    <row r="212" spans="10:13" ht="21">
      <c r="J212" s="55"/>
      <c r="K212" s="55"/>
      <c r="L212" s="55"/>
      <c r="M212" s="55"/>
    </row>
    <row r="213" spans="10:13" ht="21">
      <c r="J213" s="55"/>
      <c r="K213" s="55"/>
      <c r="L213" s="55"/>
      <c r="M213" s="55"/>
    </row>
    <row r="214" spans="10:13" ht="21">
      <c r="J214" s="55"/>
      <c r="K214" s="55"/>
      <c r="L214" s="55"/>
      <c r="M214" s="55"/>
    </row>
    <row r="215" spans="10:13" ht="21">
      <c r="J215" s="55"/>
      <c r="K215" s="55"/>
      <c r="L215" s="55"/>
      <c r="M215" s="55"/>
    </row>
    <row r="216" spans="10:13" ht="21">
      <c r="J216" s="55"/>
      <c r="K216" s="55"/>
      <c r="L216" s="55"/>
      <c r="M216" s="55"/>
    </row>
    <row r="217" spans="10:13" ht="21">
      <c r="J217" s="55"/>
      <c r="K217" s="55"/>
      <c r="L217" s="55"/>
      <c r="M217" s="55"/>
    </row>
    <row r="218" spans="10:13" ht="21">
      <c r="J218" s="55"/>
      <c r="K218" s="55"/>
      <c r="L218" s="55"/>
      <c r="M218" s="55"/>
    </row>
    <row r="219" spans="10:13" ht="21">
      <c r="J219" s="55"/>
      <c r="K219" s="55"/>
      <c r="L219" s="55"/>
      <c r="M219" s="55"/>
    </row>
    <row r="220" spans="10:13" ht="21">
      <c r="J220" s="55"/>
      <c r="K220" s="55"/>
      <c r="L220" s="55"/>
      <c r="M220" s="55"/>
    </row>
    <row r="221" spans="10:13" ht="21">
      <c r="J221" s="55"/>
      <c r="K221" s="55"/>
      <c r="L221" s="55"/>
      <c r="M221" s="55"/>
    </row>
    <row r="222" spans="10:13" ht="21">
      <c r="J222" s="55"/>
      <c r="K222" s="55"/>
      <c r="L222" s="55"/>
      <c r="M222" s="55"/>
    </row>
    <row r="223" spans="10:13" ht="21">
      <c r="J223" s="55"/>
      <c r="K223" s="55"/>
      <c r="L223" s="55"/>
      <c r="M223" s="55"/>
    </row>
    <row r="224" spans="10:13" ht="21">
      <c r="J224" s="55"/>
      <c r="K224" s="55"/>
      <c r="L224" s="55"/>
      <c r="M224" s="55"/>
    </row>
    <row r="225" spans="10:13" ht="21">
      <c r="J225" s="55"/>
      <c r="K225" s="55"/>
      <c r="L225" s="55"/>
      <c r="M225" s="55"/>
    </row>
    <row r="226" spans="10:13" ht="21">
      <c r="J226" s="55"/>
      <c r="K226" s="55"/>
      <c r="L226" s="55"/>
      <c r="M226" s="55"/>
    </row>
    <row r="227" spans="10:13" ht="21">
      <c r="J227" s="55"/>
      <c r="K227" s="55"/>
      <c r="L227" s="55"/>
      <c r="M227" s="55"/>
    </row>
    <row r="228" spans="10:13" ht="21">
      <c r="J228" s="55"/>
      <c r="K228" s="55"/>
      <c r="L228" s="55"/>
      <c r="M228" s="55"/>
    </row>
    <row r="229" spans="10:13" ht="21">
      <c r="J229" s="55"/>
      <c r="K229" s="55"/>
      <c r="L229" s="55"/>
      <c r="M229" s="55"/>
    </row>
    <row r="230" spans="10:13" ht="21">
      <c r="J230" s="55"/>
      <c r="K230" s="55"/>
      <c r="L230" s="55"/>
      <c r="M230" s="55"/>
    </row>
    <row r="231" spans="10:13" ht="21">
      <c r="J231" s="55"/>
      <c r="K231" s="55"/>
      <c r="L231" s="55"/>
      <c r="M231" s="55"/>
    </row>
    <row r="232" spans="10:13" ht="21">
      <c r="J232" s="55"/>
      <c r="K232" s="55"/>
      <c r="L232" s="55"/>
      <c r="M232" s="55"/>
    </row>
    <row r="233" spans="10:13" ht="21">
      <c r="J233" s="55"/>
      <c r="K233" s="55"/>
      <c r="L233" s="55"/>
      <c r="M233" s="55"/>
    </row>
    <row r="234" spans="10:13" ht="21">
      <c r="J234" s="55"/>
      <c r="K234" s="55"/>
      <c r="L234" s="55"/>
      <c r="M234" s="55"/>
    </row>
    <row r="235" spans="10:13" ht="21">
      <c r="J235" s="55"/>
      <c r="K235" s="55"/>
      <c r="L235" s="55"/>
      <c r="M235" s="55"/>
    </row>
    <row r="236" spans="10:13" ht="21">
      <c r="J236" s="55"/>
      <c r="K236" s="55"/>
      <c r="L236" s="55"/>
      <c r="M236" s="55"/>
    </row>
    <row r="237" spans="10:13" ht="21">
      <c r="J237" s="55"/>
      <c r="K237" s="55"/>
      <c r="L237" s="55"/>
      <c r="M237" s="55"/>
    </row>
    <row r="238" spans="10:13" ht="21">
      <c r="J238" s="55"/>
      <c r="K238" s="55"/>
      <c r="L238" s="55"/>
      <c r="M238" s="55"/>
    </row>
    <row r="239" spans="10:13" ht="21">
      <c r="J239" s="55"/>
      <c r="K239" s="55"/>
      <c r="L239" s="55"/>
      <c r="M239" s="55"/>
    </row>
    <row r="240" spans="10:13" ht="21">
      <c r="J240" s="55"/>
      <c r="K240" s="55"/>
      <c r="L240" s="55"/>
      <c r="M240" s="55"/>
    </row>
    <row r="241" spans="10:13" ht="21">
      <c r="J241" s="55"/>
      <c r="K241" s="55"/>
      <c r="L241" s="55"/>
      <c r="M241" s="55"/>
    </row>
    <row r="242" spans="10:13" ht="21">
      <c r="J242" s="55"/>
      <c r="K242" s="55"/>
      <c r="L242" s="55"/>
      <c r="M242" s="55"/>
    </row>
    <row r="243" spans="10:13" ht="21">
      <c r="J243" s="55"/>
      <c r="K243" s="55"/>
      <c r="L243" s="55"/>
      <c r="M243" s="55"/>
    </row>
    <row r="244" spans="10:13" ht="21">
      <c r="J244" s="55"/>
      <c r="K244" s="55"/>
      <c r="L244" s="55"/>
      <c r="M244" s="55"/>
    </row>
    <row r="245" spans="10:13" ht="21">
      <c r="J245" s="55"/>
      <c r="K245" s="55"/>
      <c r="L245" s="55"/>
      <c r="M245" s="55"/>
    </row>
    <row r="246" spans="10:13" ht="21">
      <c r="J246" s="55"/>
      <c r="K246" s="55"/>
      <c r="L246" s="55"/>
      <c r="M246" s="55"/>
    </row>
    <row r="247" spans="10:13" ht="21">
      <c r="J247" s="55"/>
      <c r="K247" s="55"/>
      <c r="L247" s="55"/>
      <c r="M247" s="55"/>
    </row>
    <row r="248" spans="10:13" ht="21">
      <c r="J248" s="55"/>
      <c r="K248" s="55"/>
      <c r="L248" s="55"/>
      <c r="M248" s="55"/>
    </row>
    <row r="249" spans="10:13" ht="21">
      <c r="J249" s="55"/>
      <c r="K249" s="55"/>
      <c r="L249" s="55"/>
      <c r="M249" s="55"/>
    </row>
    <row r="250" spans="10:13" ht="21">
      <c r="J250" s="55"/>
      <c r="K250" s="55"/>
      <c r="L250" s="55"/>
      <c r="M250" s="55"/>
    </row>
    <row r="251" spans="10:13" ht="21">
      <c r="J251" s="55"/>
      <c r="K251" s="55"/>
      <c r="L251" s="55"/>
      <c r="M251" s="55"/>
    </row>
    <row r="252" spans="10:13" ht="21">
      <c r="J252" s="55"/>
      <c r="K252" s="55"/>
      <c r="L252" s="55"/>
      <c r="M252" s="55"/>
    </row>
    <row r="253" spans="10:13" ht="21">
      <c r="J253" s="55"/>
      <c r="K253" s="55"/>
      <c r="L253" s="55"/>
      <c r="M253" s="55"/>
    </row>
    <row r="254" spans="10:13" ht="21">
      <c r="J254" s="55"/>
      <c r="K254" s="55"/>
      <c r="L254" s="55"/>
      <c r="M254" s="55"/>
    </row>
    <row r="255" spans="10:13" ht="21">
      <c r="J255" s="55"/>
      <c r="K255" s="55"/>
      <c r="L255" s="55"/>
      <c r="M255" s="55"/>
    </row>
    <row r="256" spans="10:13" ht="21">
      <c r="J256" s="55"/>
      <c r="K256" s="55"/>
      <c r="L256" s="55"/>
      <c r="M256" s="55"/>
    </row>
    <row r="257" spans="10:13" ht="21">
      <c r="J257" s="55"/>
      <c r="K257" s="55"/>
      <c r="L257" s="55"/>
      <c r="M257" s="55"/>
    </row>
    <row r="258" spans="10:13" ht="21">
      <c r="J258" s="55"/>
      <c r="K258" s="55"/>
      <c r="L258" s="55"/>
      <c r="M258" s="55"/>
    </row>
    <row r="259" spans="10:13" ht="21">
      <c r="J259" s="55"/>
      <c r="K259" s="55"/>
      <c r="L259" s="55"/>
      <c r="M259" s="55"/>
    </row>
    <row r="260" spans="10:13" ht="21">
      <c r="J260" s="55"/>
      <c r="K260" s="55"/>
      <c r="L260" s="55"/>
      <c r="M260" s="55"/>
    </row>
    <row r="261" spans="10:13" ht="21">
      <c r="J261" s="55"/>
      <c r="K261" s="55"/>
      <c r="L261" s="55"/>
      <c r="M261" s="55"/>
    </row>
    <row r="262" spans="10:13" ht="21">
      <c r="J262" s="55"/>
      <c r="K262" s="55"/>
      <c r="L262" s="55"/>
      <c r="M262" s="55"/>
    </row>
    <row r="263" spans="10:13" ht="21">
      <c r="J263" s="55"/>
      <c r="K263" s="55"/>
      <c r="L263" s="55"/>
      <c r="M263" s="55"/>
    </row>
    <row r="264" spans="10:13" ht="21">
      <c r="J264" s="55"/>
      <c r="K264" s="55"/>
      <c r="L264" s="55"/>
      <c r="M264" s="55"/>
    </row>
    <row r="265" spans="10:13" ht="21">
      <c r="J265" s="55"/>
      <c r="K265" s="55"/>
      <c r="L265" s="55"/>
      <c r="M265" s="55"/>
    </row>
    <row r="266" spans="10:13" ht="21">
      <c r="J266" s="55"/>
      <c r="K266" s="55"/>
      <c r="L266" s="55"/>
      <c r="M266" s="55"/>
    </row>
    <row r="267" spans="10:13" ht="21">
      <c r="J267" s="55"/>
      <c r="K267" s="55"/>
      <c r="L267" s="55"/>
      <c r="M267" s="55"/>
    </row>
    <row r="268" spans="10:13" ht="21">
      <c r="J268" s="55"/>
      <c r="K268" s="55"/>
      <c r="L268" s="55"/>
      <c r="M268" s="55"/>
    </row>
    <row r="269" spans="10:13" ht="21">
      <c r="J269" s="55"/>
      <c r="K269" s="55"/>
      <c r="L269" s="55"/>
      <c r="M269" s="55"/>
    </row>
    <row r="270" spans="10:13" ht="21">
      <c r="J270" s="55"/>
      <c r="K270" s="55"/>
      <c r="L270" s="55"/>
      <c r="M270" s="55"/>
    </row>
    <row r="271" spans="10:13" ht="21">
      <c r="J271" s="55"/>
      <c r="K271" s="55"/>
      <c r="L271" s="55"/>
      <c r="M271" s="55"/>
    </row>
    <row r="272" spans="10:13" ht="21">
      <c r="J272" s="55"/>
      <c r="K272" s="55"/>
      <c r="L272" s="55"/>
      <c r="M272" s="55"/>
    </row>
    <row r="273" spans="10:13" ht="21">
      <c r="J273" s="55"/>
      <c r="K273" s="55"/>
      <c r="L273" s="55"/>
      <c r="M273" s="55"/>
    </row>
    <row r="274" spans="10:13" ht="21">
      <c r="J274" s="55"/>
      <c r="K274" s="55"/>
      <c r="L274" s="55"/>
      <c r="M274" s="55"/>
    </row>
    <row r="275" spans="10:13" ht="21">
      <c r="J275" s="55"/>
      <c r="K275" s="55"/>
      <c r="L275" s="55"/>
      <c r="M275" s="55"/>
    </row>
    <row r="276" spans="10:13" ht="21">
      <c r="J276" s="55"/>
      <c r="K276" s="55"/>
      <c r="L276" s="55"/>
      <c r="M276" s="55"/>
    </row>
    <row r="277" spans="10:13" ht="21">
      <c r="J277" s="55"/>
      <c r="K277" s="55"/>
      <c r="L277" s="55"/>
      <c r="M277" s="55"/>
    </row>
    <row r="278" spans="10:13" ht="21">
      <c r="J278" s="55"/>
      <c r="K278" s="55"/>
      <c r="L278" s="55"/>
      <c r="M278" s="55"/>
    </row>
    <row r="279" spans="10:13" ht="21">
      <c r="J279" s="55"/>
      <c r="K279" s="55"/>
      <c r="L279" s="55"/>
      <c r="M279" s="55"/>
    </row>
    <row r="280" spans="10:13" ht="21">
      <c r="J280" s="55"/>
      <c r="K280" s="55"/>
      <c r="L280" s="55"/>
      <c r="M280" s="55"/>
    </row>
    <row r="281" spans="10:13" ht="21">
      <c r="J281" s="55"/>
      <c r="K281" s="55"/>
      <c r="L281" s="55"/>
      <c r="M281" s="55"/>
    </row>
    <row r="282" spans="10:13" ht="21">
      <c r="J282" s="55"/>
      <c r="K282" s="55"/>
      <c r="L282" s="55"/>
      <c r="M282" s="55"/>
    </row>
    <row r="283" spans="10:13" ht="21">
      <c r="J283" s="55"/>
      <c r="K283" s="55"/>
      <c r="L283" s="55"/>
      <c r="M283" s="55"/>
    </row>
    <row r="284" spans="10:13" ht="21">
      <c r="J284" s="55"/>
      <c r="K284" s="55"/>
      <c r="L284" s="55"/>
      <c r="M284" s="55"/>
    </row>
    <row r="285" spans="10:13" ht="21">
      <c r="J285" s="55"/>
      <c r="K285" s="55"/>
      <c r="L285" s="55"/>
      <c r="M285" s="55"/>
    </row>
    <row r="286" spans="10:13" ht="21">
      <c r="J286" s="55"/>
      <c r="K286" s="55"/>
      <c r="L286" s="55"/>
      <c r="M286" s="55"/>
    </row>
    <row r="287" spans="10:13" ht="21">
      <c r="J287" s="55"/>
      <c r="K287" s="55"/>
      <c r="L287" s="55"/>
      <c r="M287" s="55"/>
    </row>
    <row r="288" spans="10:13" ht="21">
      <c r="J288" s="55"/>
      <c r="K288" s="55"/>
      <c r="L288" s="55"/>
      <c r="M288" s="55"/>
    </row>
    <row r="289" spans="10:13" ht="21">
      <c r="J289" s="55"/>
      <c r="K289" s="55"/>
      <c r="L289" s="55"/>
      <c r="M289" s="55"/>
    </row>
    <row r="290" spans="10:13" ht="21">
      <c r="J290" s="55"/>
      <c r="K290" s="55"/>
      <c r="L290" s="55"/>
      <c r="M290" s="55"/>
    </row>
    <row r="291" spans="10:13" ht="21">
      <c r="J291" s="55"/>
      <c r="K291" s="55"/>
      <c r="L291" s="55"/>
      <c r="M291" s="55"/>
    </row>
    <row r="292" spans="10:13" ht="21">
      <c r="J292" s="55"/>
      <c r="K292" s="55"/>
      <c r="L292" s="55"/>
      <c r="M292" s="55"/>
    </row>
    <row r="293" spans="10:13" ht="21">
      <c r="J293" s="55"/>
      <c r="K293" s="55"/>
      <c r="L293" s="55"/>
      <c r="M293" s="55"/>
    </row>
    <row r="294" spans="10:13" ht="21">
      <c r="J294" s="55"/>
      <c r="K294" s="55"/>
      <c r="L294" s="55"/>
      <c r="M294" s="55"/>
    </row>
    <row r="295" spans="10:13" ht="21">
      <c r="J295" s="55"/>
      <c r="K295" s="55"/>
      <c r="L295" s="55"/>
      <c r="M295" s="55"/>
    </row>
    <row r="296" spans="10:13" ht="21">
      <c r="J296" s="55"/>
      <c r="K296" s="55"/>
      <c r="L296" s="55"/>
      <c r="M296" s="55"/>
    </row>
    <row r="297" spans="10:13" ht="21">
      <c r="J297" s="55"/>
      <c r="K297" s="55"/>
      <c r="L297" s="55"/>
      <c r="M297" s="55"/>
    </row>
    <row r="298" spans="10:13" ht="21">
      <c r="J298" s="55"/>
      <c r="K298" s="55"/>
      <c r="L298" s="55"/>
      <c r="M298" s="55"/>
    </row>
    <row r="299" spans="10:13" ht="21">
      <c r="J299" s="55"/>
      <c r="K299" s="55"/>
      <c r="L299" s="55"/>
      <c r="M299" s="55"/>
    </row>
    <row r="300" spans="10:13" ht="21">
      <c r="J300" s="55"/>
      <c r="K300" s="55"/>
      <c r="L300" s="55"/>
      <c r="M300" s="55"/>
    </row>
    <row r="301" spans="10:13" ht="21">
      <c r="J301" s="55"/>
      <c r="K301" s="55"/>
      <c r="L301" s="55"/>
      <c r="M301" s="55"/>
    </row>
    <row r="302" spans="10:13" ht="21">
      <c r="J302" s="55"/>
      <c r="K302" s="55"/>
      <c r="L302" s="55"/>
      <c r="M302" s="55"/>
    </row>
    <row r="303" spans="10:13" ht="21">
      <c r="J303" s="55"/>
      <c r="K303" s="55"/>
      <c r="L303" s="55"/>
      <c r="M303" s="55"/>
    </row>
    <row r="304" spans="10:13" ht="21">
      <c r="J304" s="55"/>
      <c r="K304" s="55"/>
      <c r="L304" s="55"/>
      <c r="M304" s="55"/>
    </row>
    <row r="305" spans="10:13" ht="21">
      <c r="J305" s="55"/>
      <c r="K305" s="55"/>
      <c r="L305" s="55"/>
      <c r="M305" s="55"/>
    </row>
    <row r="306" spans="10:13" ht="21">
      <c r="J306" s="55"/>
      <c r="K306" s="55"/>
      <c r="L306" s="55"/>
      <c r="M306" s="55"/>
    </row>
    <row r="307" spans="10:13" ht="21">
      <c r="J307" s="55"/>
      <c r="K307" s="55"/>
      <c r="L307" s="55"/>
      <c r="M307" s="55"/>
    </row>
    <row r="308" spans="10:13" ht="21">
      <c r="J308" s="55"/>
      <c r="K308" s="55"/>
      <c r="L308" s="55"/>
      <c r="M308" s="55"/>
    </row>
    <row r="309" spans="10:13" ht="21">
      <c r="J309" s="55"/>
      <c r="K309" s="55"/>
      <c r="L309" s="55"/>
      <c r="M309" s="55"/>
    </row>
    <row r="310" spans="10:13" ht="21">
      <c r="J310" s="55"/>
      <c r="K310" s="55"/>
      <c r="L310" s="55"/>
      <c r="M310" s="55"/>
    </row>
    <row r="311" spans="10:13" ht="21">
      <c r="J311" s="55"/>
      <c r="K311" s="55"/>
      <c r="L311" s="55"/>
      <c r="M311" s="55"/>
    </row>
    <row r="312" spans="10:13" ht="21">
      <c r="J312" s="55"/>
      <c r="K312" s="55"/>
      <c r="L312" s="55"/>
      <c r="M312" s="55"/>
    </row>
    <row r="313" spans="10:13" ht="21">
      <c r="J313" s="55"/>
      <c r="K313" s="55"/>
      <c r="L313" s="55"/>
      <c r="M313" s="55"/>
    </row>
    <row r="314" spans="10:13" ht="21">
      <c r="J314" s="55"/>
      <c r="K314" s="55"/>
      <c r="L314" s="55"/>
      <c r="M314" s="55"/>
    </row>
    <row r="315" spans="10:13" ht="21">
      <c r="J315" s="55"/>
      <c r="K315" s="55"/>
      <c r="L315" s="55"/>
      <c r="M315" s="55"/>
    </row>
    <row r="316" spans="10:13" ht="21">
      <c r="J316" s="55"/>
      <c r="K316" s="55"/>
      <c r="L316" s="55"/>
      <c r="M316" s="55"/>
    </row>
    <row r="317" spans="10:13" ht="21">
      <c r="J317" s="55"/>
      <c r="K317" s="55"/>
      <c r="L317" s="55"/>
      <c r="M317" s="55"/>
    </row>
    <row r="318" spans="10:13" ht="21">
      <c r="J318" s="55"/>
      <c r="K318" s="55"/>
      <c r="L318" s="55"/>
      <c r="M318" s="55"/>
    </row>
    <row r="319" spans="10:13" ht="21">
      <c r="J319" s="55"/>
      <c r="K319" s="55"/>
      <c r="L319" s="55"/>
      <c r="M319" s="55"/>
    </row>
    <row r="320" spans="10:13" ht="21">
      <c r="J320" s="55"/>
      <c r="K320" s="55"/>
      <c r="L320" s="55"/>
      <c r="M320" s="55"/>
    </row>
    <row r="321" spans="10:13" ht="21">
      <c r="J321" s="55"/>
      <c r="K321" s="55"/>
      <c r="L321" s="55"/>
      <c r="M321" s="55"/>
    </row>
    <row r="322" spans="10:13" ht="21">
      <c r="J322" s="55"/>
      <c r="K322" s="55"/>
      <c r="L322" s="55"/>
      <c r="M322" s="55"/>
    </row>
    <row r="323" spans="10:13" ht="21">
      <c r="J323" s="55"/>
      <c r="K323" s="55"/>
      <c r="L323" s="55"/>
      <c r="M323" s="55"/>
    </row>
    <row r="324" spans="10:13" ht="21">
      <c r="J324" s="55"/>
      <c r="K324" s="55"/>
      <c r="L324" s="55"/>
      <c r="M324" s="55"/>
    </row>
    <row r="325" spans="10:13" ht="21">
      <c r="J325" s="55"/>
      <c r="K325" s="55"/>
      <c r="L325" s="55"/>
      <c r="M325" s="55"/>
    </row>
    <row r="326" spans="10:13" ht="21">
      <c r="J326" s="55"/>
      <c r="K326" s="55"/>
      <c r="L326" s="55"/>
      <c r="M326" s="55"/>
    </row>
    <row r="327" spans="10:13" ht="21">
      <c r="J327" s="55"/>
      <c r="K327" s="55"/>
      <c r="L327" s="55"/>
      <c r="M327" s="55"/>
    </row>
    <row r="328" spans="10:13" ht="21">
      <c r="J328" s="55"/>
      <c r="K328" s="55"/>
      <c r="L328" s="55"/>
      <c r="M328" s="55"/>
    </row>
    <row r="329" spans="10:13" ht="21">
      <c r="J329" s="55"/>
      <c r="K329" s="55"/>
      <c r="L329" s="55"/>
      <c r="M329" s="55"/>
    </row>
    <row r="330" spans="10:13" ht="21">
      <c r="J330" s="55"/>
      <c r="K330" s="55"/>
      <c r="L330" s="55"/>
      <c r="M330" s="55"/>
    </row>
    <row r="331" spans="10:13" ht="21">
      <c r="J331" s="55"/>
      <c r="K331" s="55"/>
      <c r="L331" s="55"/>
      <c r="M331" s="55"/>
    </row>
    <row r="332" spans="10:13" ht="21">
      <c r="J332" s="55"/>
      <c r="K332" s="55"/>
      <c r="L332" s="55"/>
      <c r="M332" s="55"/>
    </row>
    <row r="333" spans="10:13" ht="21">
      <c r="J333" s="55"/>
      <c r="K333" s="55"/>
      <c r="L333" s="55"/>
      <c r="M333" s="55"/>
    </row>
    <row r="334" spans="10:13" ht="21">
      <c r="J334" s="55"/>
      <c r="K334" s="55"/>
      <c r="L334" s="55"/>
      <c r="M334" s="55"/>
    </row>
    <row r="335" spans="10:13" ht="21">
      <c r="J335" s="55"/>
      <c r="K335" s="55"/>
      <c r="L335" s="55"/>
      <c r="M335" s="55"/>
    </row>
    <row r="336" spans="10:13" ht="21">
      <c r="J336" s="55"/>
      <c r="K336" s="55"/>
      <c r="L336" s="55"/>
      <c r="M336" s="55"/>
    </row>
    <row r="337" spans="10:13" ht="21">
      <c r="J337" s="55"/>
      <c r="K337" s="55"/>
      <c r="L337" s="55"/>
      <c r="M337" s="55"/>
    </row>
    <row r="338" spans="10:13" ht="21">
      <c r="J338" s="55"/>
      <c r="K338" s="55"/>
      <c r="L338" s="55"/>
      <c r="M338" s="55"/>
    </row>
    <row r="339" spans="10:13" ht="21">
      <c r="J339" s="55"/>
      <c r="K339" s="55"/>
      <c r="L339" s="55"/>
      <c r="M339" s="55"/>
    </row>
    <row r="340" spans="10:13" ht="21">
      <c r="J340" s="55"/>
      <c r="K340" s="55"/>
      <c r="L340" s="55"/>
      <c r="M340" s="55"/>
    </row>
    <row r="341" spans="10:13" ht="21">
      <c r="J341" s="55"/>
      <c r="K341" s="55"/>
      <c r="L341" s="55"/>
      <c r="M341" s="55"/>
    </row>
    <row r="342" spans="10:13" ht="21">
      <c r="J342" s="55"/>
      <c r="K342" s="55"/>
      <c r="L342" s="55"/>
      <c r="M342" s="55"/>
    </row>
    <row r="343" spans="10:13" ht="21">
      <c r="J343" s="55"/>
      <c r="K343" s="55"/>
      <c r="L343" s="55"/>
      <c r="M343" s="55"/>
    </row>
    <row r="344" spans="10:13" ht="21">
      <c r="J344" s="55"/>
      <c r="K344" s="55"/>
      <c r="L344" s="55"/>
      <c r="M344" s="55"/>
    </row>
    <row r="345" spans="10:13" ht="21">
      <c r="J345" s="55"/>
      <c r="K345" s="55"/>
      <c r="L345" s="55"/>
      <c r="M345" s="55"/>
    </row>
    <row r="346" spans="10:13" ht="21">
      <c r="J346" s="55"/>
      <c r="K346" s="55"/>
      <c r="L346" s="55"/>
      <c r="M346" s="55"/>
    </row>
    <row r="347" spans="10:13" ht="21">
      <c r="J347" s="55"/>
      <c r="K347" s="55"/>
      <c r="L347" s="55"/>
      <c r="M347" s="55"/>
    </row>
    <row r="348" spans="10:13" ht="21">
      <c r="J348" s="55"/>
      <c r="K348" s="55"/>
      <c r="L348" s="55"/>
      <c r="M348" s="55"/>
    </row>
    <row r="349" spans="10:13" ht="21">
      <c r="J349" s="55"/>
      <c r="K349" s="55"/>
      <c r="L349" s="55"/>
      <c r="M349" s="55"/>
    </row>
    <row r="350" spans="10:13" ht="21">
      <c r="J350" s="55"/>
      <c r="K350" s="55"/>
      <c r="L350" s="55"/>
      <c r="M350" s="55"/>
    </row>
    <row r="351" spans="10:13" ht="21">
      <c r="J351" s="55"/>
      <c r="K351" s="55"/>
      <c r="L351" s="55"/>
      <c r="M351" s="55"/>
    </row>
    <row r="352" spans="10:13" ht="21">
      <c r="J352" s="55"/>
      <c r="K352" s="55"/>
      <c r="L352" s="55"/>
      <c r="M352" s="55"/>
    </row>
    <row r="353" spans="10:13" ht="21">
      <c r="J353" s="55"/>
      <c r="K353" s="55"/>
      <c r="L353" s="55"/>
      <c r="M353" s="55"/>
    </row>
    <row r="354" spans="10:13" ht="21">
      <c r="J354" s="55"/>
      <c r="K354" s="55"/>
      <c r="L354" s="55"/>
      <c r="M354" s="55"/>
    </row>
    <row r="355" spans="10:13" ht="21">
      <c r="J355" s="55"/>
      <c r="K355" s="55"/>
      <c r="L355" s="55"/>
      <c r="M355" s="55"/>
    </row>
    <row r="356" spans="10:13" ht="21">
      <c r="J356" s="55"/>
      <c r="K356" s="55"/>
      <c r="L356" s="55"/>
      <c r="M356" s="55"/>
    </row>
    <row r="357" spans="10:13" ht="21">
      <c r="J357" s="55"/>
      <c r="K357" s="55"/>
      <c r="L357" s="55"/>
      <c r="M357" s="55"/>
    </row>
    <row r="358" spans="10:13" ht="21">
      <c r="J358" s="55"/>
      <c r="K358" s="55"/>
      <c r="L358" s="55"/>
      <c r="M358" s="55"/>
    </row>
    <row r="359" spans="10:13" ht="21">
      <c r="J359" s="55"/>
      <c r="K359" s="55"/>
      <c r="L359" s="55"/>
      <c r="M359" s="55"/>
    </row>
    <row r="360" spans="10:13" ht="21">
      <c r="J360" s="55"/>
      <c r="K360" s="55"/>
      <c r="L360" s="55"/>
      <c r="M360" s="55"/>
    </row>
    <row r="361" spans="10:13" ht="21">
      <c r="J361" s="55"/>
      <c r="K361" s="55"/>
      <c r="L361" s="55"/>
      <c r="M361" s="55"/>
    </row>
    <row r="362" spans="10:13" ht="21">
      <c r="J362" s="55"/>
      <c r="K362" s="55"/>
      <c r="L362" s="55"/>
      <c r="M362" s="55"/>
    </row>
    <row r="363" spans="10:13" ht="21">
      <c r="J363" s="55"/>
      <c r="K363" s="55"/>
      <c r="L363" s="55"/>
      <c r="M363" s="55"/>
    </row>
    <row r="364" spans="10:13" ht="21">
      <c r="J364" s="55"/>
      <c r="K364" s="55"/>
      <c r="L364" s="55"/>
      <c r="M364" s="55"/>
    </row>
    <row r="365" spans="10:13" ht="21">
      <c r="J365" s="55"/>
      <c r="K365" s="55"/>
      <c r="L365" s="55"/>
      <c r="M365" s="55"/>
    </row>
    <row r="366" spans="10:13" ht="21">
      <c r="J366" s="55"/>
      <c r="K366" s="55"/>
      <c r="L366" s="55"/>
      <c r="M366" s="55"/>
    </row>
    <row r="367" spans="10:13" ht="21">
      <c r="J367" s="55"/>
      <c r="K367" s="55"/>
      <c r="L367" s="55"/>
      <c r="M367" s="55"/>
    </row>
    <row r="368" spans="10:13" ht="21">
      <c r="J368" s="55"/>
      <c r="K368" s="55"/>
      <c r="L368" s="55"/>
      <c r="M368" s="55"/>
    </row>
    <row r="369" spans="10:13" ht="21">
      <c r="J369" s="55"/>
      <c r="K369" s="55"/>
      <c r="L369" s="55"/>
      <c r="M369" s="55"/>
    </row>
    <row r="370" spans="10:13" ht="21">
      <c r="J370" s="55"/>
      <c r="K370" s="55"/>
      <c r="L370" s="55"/>
      <c r="M370" s="55"/>
    </row>
    <row r="371" spans="10:13" ht="21">
      <c r="J371" s="55"/>
      <c r="K371" s="55"/>
      <c r="L371" s="55"/>
      <c r="M371" s="55"/>
    </row>
    <row r="372" spans="10:13" ht="21">
      <c r="J372" s="55"/>
      <c r="K372" s="55"/>
      <c r="L372" s="55"/>
      <c r="M372" s="55"/>
    </row>
    <row r="373" spans="10:13" ht="21">
      <c r="J373" s="55"/>
      <c r="K373" s="55"/>
      <c r="L373" s="55"/>
      <c r="M373" s="55"/>
    </row>
    <row r="374" spans="10:13" ht="21">
      <c r="J374" s="55"/>
      <c r="K374" s="55"/>
      <c r="L374" s="55"/>
      <c r="M374" s="55"/>
    </row>
    <row r="375" spans="10:13" ht="21">
      <c r="J375" s="55"/>
      <c r="K375" s="55"/>
      <c r="L375" s="55"/>
      <c r="M375" s="55"/>
    </row>
    <row r="376" spans="10:13" ht="21">
      <c r="J376" s="55"/>
      <c r="K376" s="55"/>
      <c r="L376" s="55"/>
      <c r="M376" s="55"/>
    </row>
    <row r="377" spans="10:13" ht="21">
      <c r="J377" s="55"/>
      <c r="K377" s="55"/>
      <c r="L377" s="55"/>
      <c r="M377" s="55"/>
    </row>
    <row r="378" spans="10:13" ht="21">
      <c r="J378" s="55"/>
      <c r="K378" s="55"/>
      <c r="L378" s="55"/>
      <c r="M378" s="55"/>
    </row>
    <row r="379" spans="10:13" ht="21">
      <c r="J379" s="55"/>
      <c r="K379" s="55"/>
      <c r="L379" s="55"/>
      <c r="M379" s="55"/>
    </row>
    <row r="380" spans="10:13" ht="21">
      <c r="J380" s="55"/>
      <c r="K380" s="55"/>
      <c r="L380" s="55"/>
      <c r="M380" s="55"/>
    </row>
    <row r="381" spans="10:13" ht="21">
      <c r="J381" s="55"/>
      <c r="K381" s="55"/>
      <c r="L381" s="55"/>
      <c r="M381" s="55"/>
    </row>
    <row r="382" spans="10:13" ht="21">
      <c r="J382" s="55"/>
      <c r="K382" s="55"/>
      <c r="L382" s="55"/>
      <c r="M382" s="55"/>
    </row>
    <row r="383" spans="10:13" ht="21">
      <c r="J383" s="55"/>
      <c r="K383" s="55"/>
      <c r="L383" s="55"/>
      <c r="M383" s="55"/>
    </row>
    <row r="384" spans="10:13" ht="21">
      <c r="J384" s="55"/>
      <c r="K384" s="55"/>
      <c r="L384" s="55"/>
      <c r="M384" s="55"/>
    </row>
    <row r="385" spans="10:13" ht="21">
      <c r="J385" s="55"/>
      <c r="K385" s="55"/>
      <c r="L385" s="55"/>
      <c r="M385" s="55"/>
    </row>
    <row r="386" spans="10:13" ht="21">
      <c r="J386" s="55"/>
      <c r="K386" s="55"/>
      <c r="L386" s="55"/>
      <c r="M386" s="55"/>
    </row>
    <row r="387" spans="10:13" ht="21">
      <c r="J387" s="55"/>
      <c r="K387" s="55"/>
      <c r="L387" s="55"/>
      <c r="M387" s="55"/>
    </row>
    <row r="388" spans="10:13" ht="21">
      <c r="J388" s="55"/>
      <c r="K388" s="55"/>
      <c r="L388" s="55"/>
      <c r="M388" s="55"/>
    </row>
    <row r="389" spans="10:13" ht="21">
      <c r="J389" s="55"/>
      <c r="K389" s="55"/>
      <c r="L389" s="55"/>
      <c r="M389" s="55"/>
    </row>
    <row r="390" spans="10:13" ht="21">
      <c r="J390" s="55"/>
      <c r="K390" s="55"/>
      <c r="L390" s="55"/>
      <c r="M390" s="55"/>
    </row>
    <row r="391" spans="10:13" ht="21">
      <c r="J391" s="55"/>
      <c r="K391" s="55"/>
      <c r="L391" s="55"/>
      <c r="M391" s="55"/>
    </row>
    <row r="392" spans="10:13" ht="21">
      <c r="J392" s="55"/>
      <c r="K392" s="55"/>
      <c r="L392" s="55"/>
      <c r="M392" s="55"/>
    </row>
    <row r="393" spans="10:13" ht="21">
      <c r="J393" s="55"/>
      <c r="K393" s="55"/>
      <c r="L393" s="55"/>
      <c r="M393" s="55"/>
    </row>
    <row r="394" spans="10:13" ht="21">
      <c r="J394" s="55"/>
      <c r="K394" s="55"/>
      <c r="L394" s="55"/>
      <c r="M394" s="55"/>
    </row>
    <row r="395" spans="10:13" ht="21">
      <c r="J395" s="55"/>
      <c r="K395" s="55"/>
      <c r="L395" s="55"/>
      <c r="M395" s="55"/>
    </row>
    <row r="396" spans="10:13" ht="21">
      <c r="J396" s="55"/>
      <c r="K396" s="55"/>
      <c r="L396" s="55"/>
      <c r="M396" s="55"/>
    </row>
    <row r="397" spans="10:13" ht="21">
      <c r="J397" s="55"/>
      <c r="K397" s="55"/>
      <c r="L397" s="55"/>
      <c r="M397" s="55"/>
    </row>
    <row r="398" spans="10:13" ht="21">
      <c r="J398" s="55"/>
      <c r="K398" s="55"/>
      <c r="L398" s="55"/>
      <c r="M398" s="55"/>
    </row>
    <row r="399" spans="10:13" ht="21">
      <c r="J399" s="55"/>
      <c r="K399" s="55"/>
      <c r="L399" s="55"/>
      <c r="M399" s="55"/>
    </row>
    <row r="400" spans="10:13" ht="21">
      <c r="J400" s="55"/>
      <c r="K400" s="55"/>
      <c r="L400" s="55"/>
      <c r="M400" s="55"/>
    </row>
    <row r="401" spans="10:13" ht="21">
      <c r="J401" s="55"/>
      <c r="K401" s="55"/>
      <c r="L401" s="55"/>
      <c r="M401" s="55"/>
    </row>
    <row r="402" spans="10:13" ht="21">
      <c r="J402" s="55"/>
      <c r="K402" s="55"/>
      <c r="L402" s="55"/>
      <c r="M402" s="55"/>
    </row>
    <row r="403" spans="10:13" ht="21">
      <c r="J403" s="55"/>
      <c r="K403" s="55"/>
      <c r="L403" s="55"/>
      <c r="M403" s="55"/>
    </row>
    <row r="404" spans="10:13" ht="21">
      <c r="J404" s="55"/>
      <c r="K404" s="55"/>
      <c r="L404" s="55"/>
      <c r="M404" s="55"/>
    </row>
    <row r="405" spans="10:13" ht="21">
      <c r="J405" s="55"/>
      <c r="K405" s="55"/>
      <c r="L405" s="55"/>
      <c r="M405" s="55"/>
    </row>
    <row r="406" spans="10:13" ht="21">
      <c r="J406" s="55"/>
      <c r="K406" s="55"/>
      <c r="L406" s="55"/>
      <c r="M406" s="55"/>
    </row>
    <row r="407" spans="10:13" ht="21">
      <c r="J407" s="55"/>
      <c r="K407" s="55"/>
      <c r="L407" s="55"/>
      <c r="M407" s="55"/>
    </row>
    <row r="408" spans="10:13" ht="21">
      <c r="J408" s="55"/>
      <c r="K408" s="55"/>
      <c r="L408" s="55"/>
      <c r="M408" s="55"/>
    </row>
    <row r="409" spans="10:13" ht="21">
      <c r="J409" s="55"/>
      <c r="K409" s="55"/>
      <c r="L409" s="55"/>
      <c r="M409" s="55"/>
    </row>
    <row r="410" spans="10:13" ht="21">
      <c r="J410" s="55"/>
      <c r="K410" s="55"/>
      <c r="L410" s="55"/>
      <c r="M410" s="55"/>
    </row>
    <row r="411" spans="10:13" ht="21">
      <c r="J411" s="55"/>
      <c r="K411" s="55"/>
      <c r="L411" s="55"/>
      <c r="M411" s="55"/>
    </row>
    <row r="412" spans="10:13" ht="21">
      <c r="J412" s="55"/>
      <c r="K412" s="55"/>
      <c r="L412" s="55"/>
      <c r="M412" s="55"/>
    </row>
    <row r="413" spans="10:13" ht="21">
      <c r="J413" s="55"/>
      <c r="K413" s="55"/>
      <c r="L413" s="55"/>
      <c r="M413" s="55"/>
    </row>
    <row r="414" spans="10:13" ht="21">
      <c r="J414" s="55"/>
      <c r="K414" s="55"/>
      <c r="L414" s="55"/>
      <c r="M414" s="55"/>
    </row>
    <row r="415" spans="10:13" ht="21">
      <c r="J415" s="55"/>
      <c r="K415" s="55"/>
      <c r="L415" s="55"/>
      <c r="M415" s="55"/>
    </row>
    <row r="416" spans="10:13" ht="21">
      <c r="J416" s="55"/>
      <c r="K416" s="55"/>
      <c r="L416" s="55"/>
      <c r="M416" s="55"/>
    </row>
    <row r="417" spans="10:13" ht="21">
      <c r="J417" s="55"/>
      <c r="K417" s="55"/>
      <c r="L417" s="55"/>
      <c r="M417" s="55"/>
    </row>
    <row r="418" spans="10:13" ht="21">
      <c r="J418" s="55"/>
      <c r="K418" s="55"/>
      <c r="L418" s="55"/>
      <c r="M418" s="55"/>
    </row>
    <row r="419" spans="10:13" ht="21">
      <c r="J419" s="55"/>
      <c r="K419" s="55"/>
      <c r="L419" s="55"/>
      <c r="M419" s="55"/>
    </row>
    <row r="420" spans="10:13" ht="21">
      <c r="J420" s="55"/>
      <c r="K420" s="55"/>
      <c r="L420" s="55"/>
      <c r="M420" s="55"/>
    </row>
    <row r="421" spans="10:13" ht="21">
      <c r="J421" s="55"/>
      <c r="K421" s="55"/>
      <c r="L421" s="55"/>
      <c r="M421" s="55"/>
    </row>
    <row r="422" spans="10:13" ht="21">
      <c r="J422" s="55"/>
      <c r="K422" s="55"/>
      <c r="L422" s="55"/>
      <c r="M422" s="55"/>
    </row>
    <row r="423" spans="10:13" ht="21">
      <c r="J423" s="55"/>
      <c r="K423" s="55"/>
      <c r="L423" s="55"/>
      <c r="M423" s="55"/>
    </row>
    <row r="424" spans="10:13" ht="21">
      <c r="J424" s="55"/>
      <c r="K424" s="55"/>
      <c r="L424" s="55"/>
      <c r="M424" s="55"/>
    </row>
    <row r="425" spans="10:13" ht="21">
      <c r="J425" s="55"/>
      <c r="K425" s="55"/>
      <c r="L425" s="55"/>
      <c r="M425" s="55"/>
    </row>
    <row r="426" spans="10:13" ht="21">
      <c r="J426" s="55"/>
      <c r="K426" s="55"/>
      <c r="L426" s="55"/>
      <c r="M426" s="55"/>
    </row>
    <row r="427" spans="10:13" ht="21">
      <c r="J427" s="55"/>
      <c r="K427" s="55"/>
      <c r="L427" s="55"/>
      <c r="M427" s="55"/>
    </row>
    <row r="428" spans="10:13" ht="21">
      <c r="J428" s="55"/>
      <c r="K428" s="55"/>
      <c r="L428" s="55"/>
      <c r="M428" s="55"/>
    </row>
    <row r="429" spans="10:13" ht="21">
      <c r="J429" s="55"/>
      <c r="K429" s="55"/>
      <c r="L429" s="55"/>
      <c r="M429" s="55"/>
    </row>
    <row r="430" spans="10:13" ht="21">
      <c r="J430" s="55"/>
      <c r="K430" s="55"/>
      <c r="L430" s="55"/>
      <c r="M430" s="55"/>
    </row>
    <row r="431" spans="10:13" ht="21">
      <c r="J431" s="55"/>
      <c r="K431" s="55"/>
      <c r="L431" s="55"/>
      <c r="M431" s="55"/>
    </row>
    <row r="432" spans="10:13" ht="21">
      <c r="J432" s="55"/>
      <c r="K432" s="55"/>
      <c r="L432" s="55"/>
      <c r="M432" s="55"/>
    </row>
    <row r="433" spans="10:13" ht="21">
      <c r="J433" s="55"/>
      <c r="K433" s="55"/>
      <c r="L433" s="55"/>
      <c r="M433" s="55"/>
    </row>
    <row r="434" spans="10:13" ht="21">
      <c r="J434" s="55"/>
      <c r="K434" s="55"/>
      <c r="L434" s="55"/>
      <c r="M434" s="55"/>
    </row>
    <row r="435" spans="10:13" ht="21">
      <c r="J435" s="55"/>
      <c r="K435" s="55"/>
      <c r="L435" s="55"/>
      <c r="M435" s="55"/>
    </row>
    <row r="436" spans="10:13" ht="21">
      <c r="J436" s="55"/>
      <c r="K436" s="55"/>
      <c r="L436" s="55"/>
      <c r="M436" s="55"/>
    </row>
    <row r="437" spans="10:13" ht="21">
      <c r="J437" s="55"/>
      <c r="K437" s="55"/>
      <c r="L437" s="55"/>
      <c r="M437" s="55"/>
    </row>
    <row r="438" spans="10:13" ht="21">
      <c r="J438" s="55"/>
      <c r="K438" s="55"/>
      <c r="L438" s="55"/>
      <c r="M438" s="55"/>
    </row>
    <row r="439" spans="10:13" ht="21">
      <c r="J439" s="55"/>
      <c r="K439" s="55"/>
      <c r="L439" s="55"/>
      <c r="M439" s="55"/>
    </row>
    <row r="440" spans="10:13" ht="21">
      <c r="J440" s="55"/>
      <c r="K440" s="55"/>
      <c r="L440" s="55"/>
      <c r="M440" s="55"/>
    </row>
    <row r="441" spans="10:13" ht="21">
      <c r="J441" s="55"/>
      <c r="K441" s="55"/>
      <c r="L441" s="55"/>
      <c r="M441" s="55"/>
    </row>
    <row r="442" spans="10:13" ht="21">
      <c r="J442" s="55"/>
      <c r="K442" s="55"/>
      <c r="L442" s="55"/>
      <c r="M442" s="55"/>
    </row>
    <row r="443" spans="10:13" ht="21">
      <c r="J443" s="55"/>
      <c r="K443" s="55"/>
      <c r="L443" s="55"/>
      <c r="M443" s="55"/>
    </row>
    <row r="444" spans="10:13" ht="21">
      <c r="J444" s="55"/>
      <c r="K444" s="55"/>
      <c r="L444" s="55"/>
      <c r="M444" s="55"/>
    </row>
    <row r="445" spans="10:13" ht="21">
      <c r="J445" s="55"/>
      <c r="K445" s="55"/>
      <c r="L445" s="55"/>
      <c r="M445" s="55"/>
    </row>
    <row r="446" spans="10:13" ht="21">
      <c r="J446" s="55"/>
      <c r="K446" s="55"/>
      <c r="L446" s="55"/>
      <c r="M446" s="55"/>
    </row>
    <row r="447" spans="10:13" ht="21">
      <c r="J447" s="55"/>
      <c r="K447" s="55"/>
      <c r="L447" s="55"/>
      <c r="M447" s="55"/>
    </row>
    <row r="448" spans="10:13" ht="21">
      <c r="J448" s="55"/>
      <c r="K448" s="55"/>
      <c r="L448" s="55"/>
      <c r="M448" s="55"/>
    </row>
    <row r="449" spans="10:13" ht="21">
      <c r="J449" s="55"/>
      <c r="K449" s="55"/>
      <c r="L449" s="55"/>
      <c r="M449" s="55"/>
    </row>
    <row r="450" spans="10:13" ht="21">
      <c r="J450" s="55"/>
      <c r="K450" s="55"/>
      <c r="L450" s="55"/>
      <c r="M450" s="55"/>
    </row>
    <row r="451" spans="10:13" ht="21">
      <c r="J451" s="55"/>
      <c r="K451" s="55"/>
      <c r="L451" s="55"/>
      <c r="M451" s="55"/>
    </row>
    <row r="452" spans="10:13" ht="21">
      <c r="J452" s="55"/>
      <c r="K452" s="55"/>
      <c r="L452" s="55"/>
      <c r="M452" s="55"/>
    </row>
    <row r="453" spans="10:13" ht="21">
      <c r="J453" s="55"/>
      <c r="K453" s="55"/>
      <c r="L453" s="55"/>
      <c r="M453" s="55"/>
    </row>
    <row r="454" spans="10:13" ht="21">
      <c r="J454" s="55"/>
      <c r="K454" s="55"/>
      <c r="L454" s="55"/>
      <c r="M454" s="55"/>
    </row>
    <row r="455" spans="10:13" ht="21">
      <c r="J455" s="55"/>
      <c r="K455" s="55"/>
      <c r="L455" s="55"/>
      <c r="M455" s="55"/>
    </row>
    <row r="456" spans="10:13" ht="21">
      <c r="J456" s="55"/>
      <c r="K456" s="55"/>
      <c r="L456" s="55"/>
      <c r="M456" s="55"/>
    </row>
    <row r="457" spans="10:13" ht="21">
      <c r="J457" s="55"/>
      <c r="K457" s="55"/>
      <c r="L457" s="55"/>
      <c r="M457" s="55"/>
    </row>
    <row r="458" spans="10:13" ht="21">
      <c r="J458" s="55"/>
      <c r="K458" s="55"/>
      <c r="L458" s="55"/>
      <c r="M458" s="55"/>
    </row>
    <row r="459" spans="10:13" ht="21">
      <c r="J459" s="55"/>
      <c r="K459" s="55"/>
      <c r="L459" s="55"/>
      <c r="M459" s="55"/>
    </row>
    <row r="460" spans="10:13" ht="21">
      <c r="J460" s="55"/>
      <c r="K460" s="55"/>
      <c r="L460" s="55"/>
      <c r="M460" s="55"/>
    </row>
    <row r="461" spans="10:13" ht="21">
      <c r="J461" s="55"/>
      <c r="K461" s="55"/>
      <c r="L461" s="55"/>
      <c r="M461" s="55"/>
    </row>
    <row r="462" spans="10:13" ht="21">
      <c r="J462" s="55"/>
      <c r="K462" s="55"/>
      <c r="L462" s="55"/>
      <c r="M462" s="55"/>
    </row>
    <row r="463" spans="10:13" ht="21">
      <c r="J463" s="55"/>
      <c r="K463" s="55"/>
      <c r="L463" s="55"/>
      <c r="M463" s="55"/>
    </row>
    <row r="464" spans="10:13" ht="21">
      <c r="J464" s="55"/>
      <c r="K464" s="55"/>
      <c r="L464" s="55"/>
      <c r="M464" s="55"/>
    </row>
    <row r="465" spans="10:13" ht="21">
      <c r="J465" s="55"/>
      <c r="K465" s="55"/>
      <c r="L465" s="55"/>
      <c r="M465" s="55"/>
    </row>
    <row r="466" spans="10:13" ht="21">
      <c r="J466" s="55"/>
      <c r="K466" s="55"/>
      <c r="L466" s="55"/>
      <c r="M466" s="55"/>
    </row>
    <row r="467" spans="10:13" ht="21">
      <c r="J467" s="55"/>
      <c r="K467" s="55"/>
      <c r="L467" s="55"/>
      <c r="M467" s="55"/>
    </row>
    <row r="468" spans="10:13" ht="21">
      <c r="J468" s="55"/>
      <c r="K468" s="55"/>
      <c r="L468" s="55"/>
      <c r="M468" s="55"/>
    </row>
    <row r="469" spans="10:13" ht="21">
      <c r="J469" s="55"/>
      <c r="K469" s="55"/>
      <c r="L469" s="55"/>
      <c r="M469" s="55"/>
    </row>
    <row r="470" spans="10:13" ht="21">
      <c r="J470" s="55"/>
      <c r="K470" s="55"/>
      <c r="L470" s="55"/>
      <c r="M470" s="55"/>
    </row>
    <row r="471" spans="10:13" ht="21">
      <c r="J471" s="55"/>
      <c r="K471" s="55"/>
      <c r="L471" s="55"/>
      <c r="M471" s="55"/>
    </row>
    <row r="472" spans="10:13" ht="21">
      <c r="J472" s="55"/>
      <c r="K472" s="55"/>
      <c r="L472" s="55"/>
      <c r="M472" s="55"/>
    </row>
    <row r="473" spans="10:13" ht="21">
      <c r="J473" s="55"/>
      <c r="K473" s="55"/>
      <c r="L473" s="55"/>
      <c r="M473" s="55"/>
    </row>
    <row r="474" spans="10:13" ht="21">
      <c r="J474" s="55"/>
      <c r="K474" s="55"/>
      <c r="L474" s="55"/>
      <c r="M474" s="55"/>
    </row>
    <row r="475" spans="10:13" ht="21">
      <c r="J475" s="55"/>
      <c r="K475" s="55"/>
      <c r="L475" s="55"/>
      <c r="M475" s="55"/>
    </row>
    <row r="476" spans="10:13" ht="21">
      <c r="J476" s="55"/>
      <c r="K476" s="55"/>
      <c r="L476" s="55"/>
      <c r="M476" s="55"/>
    </row>
    <row r="477" spans="10:13" ht="21">
      <c r="J477" s="55"/>
      <c r="K477" s="55"/>
      <c r="L477" s="55"/>
      <c r="M477" s="55"/>
    </row>
    <row r="478" spans="10:13" ht="21">
      <c r="J478" s="55"/>
      <c r="K478" s="55"/>
      <c r="L478" s="55"/>
      <c r="M478" s="55"/>
    </row>
    <row r="479" spans="10:13" ht="21">
      <c r="J479" s="55"/>
      <c r="K479" s="55"/>
      <c r="L479" s="55"/>
      <c r="M479" s="55"/>
    </row>
    <row r="480" spans="10:13" ht="21">
      <c r="J480" s="55"/>
      <c r="K480" s="55"/>
      <c r="L480" s="55"/>
      <c r="M480" s="55"/>
    </row>
    <row r="481" spans="10:13" ht="21">
      <c r="J481" s="55"/>
      <c r="K481" s="55"/>
      <c r="L481" s="55"/>
      <c r="M481" s="55"/>
    </row>
    <row r="482" spans="10:13" ht="21">
      <c r="J482" s="55"/>
      <c r="K482" s="55"/>
      <c r="L482" s="55"/>
      <c r="M482" s="55"/>
    </row>
    <row r="483" spans="10:13" ht="21">
      <c r="J483" s="55"/>
      <c r="K483" s="55"/>
      <c r="L483" s="55"/>
      <c r="M483" s="55"/>
    </row>
    <row r="484" spans="10:13" ht="21">
      <c r="J484" s="55"/>
      <c r="K484" s="55"/>
      <c r="L484" s="55"/>
      <c r="M484" s="55"/>
    </row>
    <row r="485" spans="10:13" ht="21">
      <c r="J485" s="55"/>
      <c r="K485" s="55"/>
      <c r="L485" s="55"/>
      <c r="M485" s="55"/>
    </row>
    <row r="486" spans="10:13" ht="21">
      <c r="J486" s="55"/>
      <c r="K486" s="55"/>
      <c r="L486" s="55"/>
      <c r="M486" s="55"/>
    </row>
    <row r="487" spans="10:13" ht="21">
      <c r="J487" s="55"/>
      <c r="K487" s="55"/>
      <c r="L487" s="55"/>
      <c r="M487" s="55"/>
    </row>
    <row r="488" spans="10:13" ht="21">
      <c r="J488" s="55"/>
      <c r="K488" s="55"/>
      <c r="L488" s="55"/>
      <c r="M488" s="55"/>
    </row>
    <row r="489" spans="10:13" ht="21">
      <c r="J489" s="55"/>
      <c r="K489" s="55"/>
      <c r="L489" s="55"/>
      <c r="M489" s="55"/>
    </row>
    <row r="490" spans="10:13" ht="21">
      <c r="J490" s="55"/>
      <c r="K490" s="55"/>
      <c r="L490" s="55"/>
      <c r="M490" s="55"/>
    </row>
    <row r="491" spans="10:13" ht="21">
      <c r="J491" s="55"/>
      <c r="K491" s="55"/>
      <c r="L491" s="55"/>
      <c r="M491" s="55"/>
    </row>
    <row r="492" spans="10:13" ht="21">
      <c r="J492" s="55"/>
      <c r="K492" s="55"/>
      <c r="L492" s="55"/>
      <c r="M492" s="55"/>
    </row>
    <row r="493" spans="10:13" ht="21">
      <c r="J493" s="55"/>
      <c r="K493" s="55"/>
      <c r="L493" s="55"/>
      <c r="M493" s="55"/>
    </row>
    <row r="494" spans="10:13" ht="21">
      <c r="J494" s="55"/>
      <c r="K494" s="55"/>
      <c r="L494" s="55"/>
      <c r="M494" s="55"/>
    </row>
    <row r="495" spans="10:13" ht="21">
      <c r="J495" s="55"/>
      <c r="K495" s="55"/>
      <c r="L495" s="55"/>
      <c r="M495" s="55"/>
    </row>
    <row r="496" spans="10:13" ht="21">
      <c r="J496" s="55"/>
      <c r="K496" s="55"/>
      <c r="L496" s="55"/>
      <c r="M496" s="55"/>
    </row>
    <row r="497" spans="10:13" ht="21">
      <c r="J497" s="55"/>
      <c r="K497" s="55"/>
      <c r="L497" s="55"/>
      <c r="M497" s="55"/>
    </row>
    <row r="498" spans="10:13" ht="21">
      <c r="J498" s="55"/>
      <c r="K498" s="55"/>
      <c r="L498" s="55"/>
      <c r="M498" s="55"/>
    </row>
    <row r="499" spans="10:13" ht="21">
      <c r="J499" s="55"/>
      <c r="K499" s="55"/>
      <c r="L499" s="55"/>
      <c r="M499" s="55"/>
    </row>
    <row r="500" spans="10:13" ht="21">
      <c r="J500" s="55"/>
      <c r="K500" s="55"/>
      <c r="L500" s="55"/>
      <c r="M500" s="55"/>
    </row>
    <row r="501" spans="10:13" ht="21">
      <c r="J501" s="55"/>
      <c r="K501" s="55"/>
      <c r="L501" s="55"/>
      <c r="M501" s="55"/>
    </row>
    <row r="502" spans="10:13" ht="21">
      <c r="J502" s="55"/>
      <c r="K502" s="55"/>
      <c r="L502" s="55"/>
      <c r="M502" s="55"/>
    </row>
    <row r="503" spans="10:13" ht="21">
      <c r="J503" s="55"/>
      <c r="K503" s="55"/>
      <c r="L503" s="55"/>
      <c r="M503" s="55"/>
    </row>
    <row r="504" spans="10:13" ht="21">
      <c r="J504" s="55"/>
      <c r="K504" s="55"/>
      <c r="L504" s="55"/>
      <c r="M504" s="55"/>
    </row>
    <row r="505" spans="10:13" ht="21">
      <c r="J505" s="55"/>
      <c r="K505" s="55"/>
      <c r="L505" s="55"/>
      <c r="M505" s="55"/>
    </row>
    <row r="506" spans="10:13" ht="21">
      <c r="J506" s="55"/>
      <c r="K506" s="55"/>
      <c r="L506" s="55"/>
      <c r="M506" s="55"/>
    </row>
    <row r="507" spans="10:13" ht="21">
      <c r="J507" s="55"/>
      <c r="K507" s="55"/>
      <c r="L507" s="55"/>
      <c r="M507" s="55"/>
    </row>
    <row r="508" spans="10:13" ht="21">
      <c r="J508" s="55"/>
      <c r="K508" s="55"/>
      <c r="L508" s="55"/>
      <c r="M508" s="55"/>
    </row>
    <row r="509" spans="10:13" ht="21">
      <c r="J509" s="55"/>
      <c r="K509" s="55"/>
      <c r="L509" s="55"/>
      <c r="M509" s="55"/>
    </row>
    <row r="510" spans="10:13" ht="21">
      <c r="J510" s="55"/>
      <c r="K510" s="55"/>
      <c r="L510" s="55"/>
      <c r="M510" s="55"/>
    </row>
    <row r="511" spans="10:13" ht="21">
      <c r="J511" s="55"/>
      <c r="K511" s="55"/>
      <c r="L511" s="55"/>
      <c r="M511" s="55"/>
    </row>
    <row r="512" spans="10:13" ht="21">
      <c r="J512" s="55"/>
      <c r="K512" s="55"/>
      <c r="L512" s="55"/>
      <c r="M512" s="55"/>
    </row>
    <row r="513" spans="10:13" ht="21">
      <c r="J513" s="55"/>
      <c r="K513" s="55"/>
      <c r="L513" s="55"/>
      <c r="M513" s="55"/>
    </row>
    <row r="514" spans="10:13" ht="21">
      <c r="J514" s="55"/>
      <c r="K514" s="55"/>
      <c r="L514" s="55"/>
      <c r="M514" s="55"/>
    </row>
    <row r="515" spans="10:13" ht="21">
      <c r="J515" s="55"/>
      <c r="K515" s="55"/>
      <c r="L515" s="55"/>
      <c r="M515" s="55"/>
    </row>
    <row r="516" spans="10:13" ht="21">
      <c r="J516" s="55"/>
      <c r="K516" s="55"/>
      <c r="L516" s="55"/>
      <c r="M516" s="55"/>
    </row>
    <row r="517" spans="10:13" ht="21">
      <c r="J517" s="55"/>
      <c r="K517" s="55"/>
      <c r="L517" s="55"/>
      <c r="M517" s="55"/>
    </row>
    <row r="518" spans="10:13" ht="21">
      <c r="J518" s="55"/>
      <c r="K518" s="55"/>
      <c r="L518" s="55"/>
      <c r="M518" s="55"/>
    </row>
    <row r="519" spans="10:13" ht="21">
      <c r="J519" s="55"/>
      <c r="K519" s="55"/>
      <c r="L519" s="55"/>
      <c r="M519" s="55"/>
    </row>
    <row r="520" spans="10:13" ht="21">
      <c r="J520" s="55"/>
      <c r="K520" s="55"/>
      <c r="L520" s="55"/>
      <c r="M520" s="55"/>
    </row>
    <row r="521" spans="10:13" ht="21">
      <c r="J521" s="55"/>
      <c r="K521" s="55"/>
      <c r="L521" s="55"/>
      <c r="M521" s="55"/>
    </row>
    <row r="522" spans="10:13" ht="21">
      <c r="J522" s="55"/>
      <c r="K522" s="55"/>
      <c r="L522" s="55"/>
      <c r="M522" s="55"/>
    </row>
    <row r="523" spans="10:13" ht="21">
      <c r="J523" s="55"/>
      <c r="K523" s="55"/>
      <c r="L523" s="55"/>
      <c r="M523" s="55"/>
    </row>
    <row r="524" spans="10:13" ht="21">
      <c r="J524" s="55"/>
      <c r="K524" s="55"/>
      <c r="L524" s="55"/>
      <c r="M524" s="55"/>
    </row>
    <row r="525" spans="10:13" ht="21">
      <c r="J525" s="55"/>
      <c r="K525" s="55"/>
      <c r="L525" s="55"/>
      <c r="M525" s="55"/>
    </row>
    <row r="526" spans="10:13" ht="21">
      <c r="J526" s="55"/>
      <c r="K526" s="55"/>
      <c r="L526" s="55"/>
      <c r="M526" s="55"/>
    </row>
    <row r="527" spans="10:13" ht="21">
      <c r="J527" s="55"/>
      <c r="K527" s="55"/>
      <c r="L527" s="55"/>
      <c r="M527" s="55"/>
    </row>
    <row r="528" spans="10:13" ht="21">
      <c r="J528" s="55"/>
      <c r="K528" s="55"/>
      <c r="L528" s="55"/>
      <c r="M528" s="55"/>
    </row>
    <row r="529" spans="10:13" ht="21">
      <c r="J529" s="55"/>
      <c r="K529" s="55"/>
      <c r="L529" s="55"/>
      <c r="M529" s="55"/>
    </row>
    <row r="530" spans="10:13" ht="21">
      <c r="J530" s="55"/>
      <c r="K530" s="55"/>
      <c r="L530" s="55"/>
      <c r="M530" s="55"/>
    </row>
    <row r="531" spans="10:13" ht="21">
      <c r="J531" s="55"/>
      <c r="K531" s="55"/>
      <c r="L531" s="55"/>
      <c r="M531" s="55"/>
    </row>
    <row r="532" spans="10:13" ht="21">
      <c r="J532" s="55"/>
      <c r="K532" s="55"/>
      <c r="L532" s="55"/>
      <c r="M532" s="55"/>
    </row>
  </sheetData>
  <mergeCells count="17">
    <mergeCell ref="A42:M42"/>
    <mergeCell ref="A11:M11"/>
    <mergeCell ref="A16:M16"/>
    <mergeCell ref="A21:M21"/>
    <mergeCell ref="A27:M27"/>
    <mergeCell ref="A32:M32"/>
    <mergeCell ref="A37:M37"/>
    <mergeCell ref="A1:M1"/>
    <mergeCell ref="A2:M2"/>
    <mergeCell ref="A3:A5"/>
    <mergeCell ref="B3:E3"/>
    <mergeCell ref="F3:I3"/>
    <mergeCell ref="C4:E4"/>
    <mergeCell ref="G4:I4"/>
    <mergeCell ref="M3:M5"/>
    <mergeCell ref="J3:L3"/>
    <mergeCell ref="J4:L4"/>
  </mergeCells>
  <printOptions/>
  <pageMargins left="0.35433070866141736" right="0.196850393700787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ละมัย</oddFooter>
  </headerFooter>
  <rowBreaks count="1" manualBreakCount="1">
    <brk id="26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2"/>
  <sheetViews>
    <sheetView workbookViewId="0" topLeftCell="A1">
      <selection activeCell="M10" sqref="M10"/>
    </sheetView>
  </sheetViews>
  <sheetFormatPr defaultColWidth="9.140625" defaultRowHeight="12.75"/>
  <cols>
    <col min="1" max="1" width="28.28125" style="1" customWidth="1"/>
    <col min="2" max="2" width="7.7109375" style="1" customWidth="1"/>
    <col min="3" max="5" width="5.8515625" style="1" customWidth="1"/>
    <col min="6" max="6" width="7.7109375" style="1" customWidth="1"/>
    <col min="7" max="9" width="5.8515625" style="1" customWidth="1"/>
    <col min="10" max="12" width="6.421875" style="1" customWidth="1"/>
    <col min="13" max="13" width="10.00390625" style="1" customWidth="1"/>
    <col min="14" max="16384" width="9.140625" style="1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94" t="s">
        <v>171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2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21">
      <c r="A6" s="34" t="s">
        <v>168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s="10" customFormat="1" ht="21">
      <c r="A7" s="9" t="s">
        <v>13</v>
      </c>
      <c r="B7" s="3">
        <v>37</v>
      </c>
      <c r="C7" s="3">
        <v>15</v>
      </c>
      <c r="D7" s="3">
        <v>0</v>
      </c>
      <c r="E7" s="3">
        <v>0</v>
      </c>
      <c r="F7" s="3">
        <v>176</v>
      </c>
      <c r="G7" s="3">
        <v>15</v>
      </c>
      <c r="H7" s="3">
        <v>0</v>
      </c>
      <c r="I7" s="3">
        <v>0</v>
      </c>
      <c r="J7" s="45">
        <f>(B7*C7+F7*G7)/24</f>
        <v>133.13</v>
      </c>
      <c r="K7" s="45">
        <f>(B7*D7+F7*H7)/24</f>
        <v>0</v>
      </c>
      <c r="L7" s="45">
        <f>(B7*E7+F7*I7)/24</f>
        <v>0</v>
      </c>
      <c r="M7" s="46">
        <f>SUM(J7:L7)</f>
        <v>133.13</v>
      </c>
    </row>
    <row r="8" spans="1:13" s="10" customFormat="1" ht="21">
      <c r="A8" s="9" t="s">
        <v>12</v>
      </c>
      <c r="B8" s="3">
        <v>0</v>
      </c>
      <c r="C8" s="3"/>
      <c r="D8" s="3"/>
      <c r="E8" s="3"/>
      <c r="F8" s="3">
        <v>0</v>
      </c>
      <c r="G8" s="3"/>
      <c r="H8" s="3"/>
      <c r="I8" s="3"/>
      <c r="J8" s="45"/>
      <c r="K8" s="45"/>
      <c r="L8" s="45"/>
      <c r="M8" s="46"/>
    </row>
    <row r="9" spans="1:13" s="10" customFormat="1" ht="21.75" thickBot="1">
      <c r="A9" s="18" t="s">
        <v>170</v>
      </c>
      <c r="B9" s="19">
        <f>SUM(B7:B8)</f>
        <v>37</v>
      </c>
      <c r="C9" s="19"/>
      <c r="D9" s="19"/>
      <c r="E9" s="19"/>
      <c r="F9" s="19">
        <f>SUM(F7:F8)</f>
        <v>176</v>
      </c>
      <c r="G9" s="19"/>
      <c r="H9" s="19"/>
      <c r="I9" s="19"/>
      <c r="J9" s="51">
        <f>SUM(J7:J8)</f>
        <v>133.13</v>
      </c>
      <c r="K9" s="51">
        <f>SUM(K7:K8)</f>
        <v>0</v>
      </c>
      <c r="L9" s="51">
        <f>SUM(L7:L8)</f>
        <v>0</v>
      </c>
      <c r="M9" s="52">
        <f>SUM(M7:M8)</f>
        <v>133.13</v>
      </c>
    </row>
    <row r="10" spans="1:13" s="10" customFormat="1" ht="27.75" customHeight="1" thickBot="1">
      <c r="A10" s="27" t="s">
        <v>169</v>
      </c>
      <c r="B10" s="28">
        <f>B9</f>
        <v>37</v>
      </c>
      <c r="C10" s="28"/>
      <c r="D10" s="28"/>
      <c r="E10" s="28"/>
      <c r="F10" s="28">
        <f>F9</f>
        <v>176</v>
      </c>
      <c r="G10" s="28"/>
      <c r="H10" s="28"/>
      <c r="I10" s="28"/>
      <c r="J10" s="53">
        <f>SUM(J9)</f>
        <v>133.13</v>
      </c>
      <c r="K10" s="53">
        <f>SUM(K9)</f>
        <v>0</v>
      </c>
      <c r="L10" s="53">
        <f>SUM(L9)</f>
        <v>0</v>
      </c>
      <c r="M10" s="54">
        <f>M9</f>
        <v>133.13</v>
      </c>
    </row>
    <row r="11" spans="10:13" ht="21">
      <c r="J11" s="55"/>
      <c r="K11" s="55"/>
      <c r="L11" s="55"/>
      <c r="M11" s="55"/>
    </row>
    <row r="13" spans="10:13" ht="21">
      <c r="J13" s="55"/>
      <c r="K13" s="55"/>
      <c r="L13" s="55"/>
      <c r="M13" s="55"/>
    </row>
    <row r="14" spans="10:13" ht="21">
      <c r="J14" s="55"/>
      <c r="K14" s="55"/>
      <c r="L14" s="55"/>
      <c r="M14" s="55"/>
    </row>
    <row r="15" spans="10:13" ht="21">
      <c r="J15" s="55"/>
      <c r="K15" s="55"/>
      <c r="L15" s="55"/>
      <c r="M15" s="55"/>
    </row>
    <row r="16" spans="10:13" ht="21">
      <c r="J16" s="55"/>
      <c r="K16" s="55"/>
      <c r="L16" s="55"/>
      <c r="M16" s="55"/>
    </row>
    <row r="17" spans="10:13" ht="21">
      <c r="J17" s="55"/>
      <c r="K17" s="55"/>
      <c r="L17" s="55"/>
      <c r="M17" s="55"/>
    </row>
    <row r="19" spans="10:13" ht="21">
      <c r="J19" s="55"/>
      <c r="K19" s="55"/>
      <c r="L19" s="55"/>
      <c r="M19" s="55"/>
    </row>
    <row r="20" spans="10:13" ht="21">
      <c r="J20" s="55"/>
      <c r="K20" s="55"/>
      <c r="L20" s="55"/>
      <c r="M20" s="55"/>
    </row>
    <row r="21" spans="10:13" ht="21">
      <c r="J21" s="55"/>
      <c r="K21" s="55"/>
      <c r="L21" s="55"/>
      <c r="M21" s="55"/>
    </row>
    <row r="22" spans="10:13" ht="21">
      <c r="J22" s="55"/>
      <c r="K22" s="55"/>
      <c r="L22" s="55"/>
      <c r="M22" s="55"/>
    </row>
    <row r="23" spans="10:13" ht="21">
      <c r="J23" s="55"/>
      <c r="K23" s="55"/>
      <c r="L23" s="55"/>
      <c r="M23" s="55"/>
    </row>
    <row r="24" spans="10:13" ht="21">
      <c r="J24" s="55"/>
      <c r="K24" s="55"/>
      <c r="L24" s="55"/>
      <c r="M24" s="55"/>
    </row>
    <row r="25" spans="10:13" ht="21">
      <c r="J25" s="55"/>
      <c r="K25" s="55"/>
      <c r="L25" s="55"/>
      <c r="M25" s="55"/>
    </row>
    <row r="27" spans="10:13" ht="21">
      <c r="J27" s="55"/>
      <c r="K27" s="55"/>
      <c r="L27" s="55"/>
      <c r="M27" s="55"/>
    </row>
    <row r="28" spans="10:13" ht="21">
      <c r="J28" s="55"/>
      <c r="K28" s="55"/>
      <c r="L28" s="55"/>
      <c r="M28" s="55"/>
    </row>
    <row r="29" spans="10:13" ht="21">
      <c r="J29" s="55"/>
      <c r="K29" s="55"/>
      <c r="L29" s="55"/>
      <c r="M29" s="55"/>
    </row>
    <row r="30" spans="10:13" ht="21">
      <c r="J30" s="55"/>
      <c r="K30" s="55"/>
      <c r="L30" s="55"/>
      <c r="M30" s="55"/>
    </row>
    <row r="31" spans="10:13" ht="21">
      <c r="J31" s="55"/>
      <c r="K31" s="55"/>
      <c r="L31" s="55"/>
      <c r="M31" s="55"/>
    </row>
    <row r="33" spans="10:13" ht="21">
      <c r="J33" s="55"/>
      <c r="K33" s="55"/>
      <c r="L33" s="55"/>
      <c r="M33" s="55"/>
    </row>
    <row r="34" spans="10:13" ht="21">
      <c r="J34" s="55"/>
      <c r="K34" s="55"/>
      <c r="L34" s="55"/>
      <c r="M34" s="55"/>
    </row>
    <row r="35" spans="10:13" ht="21">
      <c r="J35" s="55"/>
      <c r="K35" s="55"/>
      <c r="L35" s="55"/>
      <c r="M35" s="55"/>
    </row>
    <row r="36" spans="10:13" ht="21">
      <c r="J36" s="55"/>
      <c r="K36" s="55"/>
      <c r="L36" s="55"/>
      <c r="M36" s="55"/>
    </row>
    <row r="37" spans="10:13" ht="21">
      <c r="J37" s="55"/>
      <c r="K37" s="55"/>
      <c r="L37" s="55"/>
      <c r="M37" s="55"/>
    </row>
    <row r="38" spans="10:13" ht="21">
      <c r="J38" s="55"/>
      <c r="K38" s="55"/>
      <c r="L38" s="55"/>
      <c r="M38" s="55"/>
    </row>
    <row r="39" spans="10:13" ht="21">
      <c r="J39" s="55"/>
      <c r="K39" s="55"/>
      <c r="L39" s="55"/>
      <c r="M39" s="55"/>
    </row>
    <row r="40" spans="10:13" ht="21">
      <c r="J40" s="55"/>
      <c r="K40" s="55"/>
      <c r="L40" s="55"/>
      <c r="M40" s="55"/>
    </row>
    <row r="41" spans="10:13" ht="21">
      <c r="J41" s="55"/>
      <c r="K41" s="55"/>
      <c r="L41" s="55"/>
      <c r="M41" s="55"/>
    </row>
    <row r="42" spans="10:13" ht="21">
      <c r="J42" s="55"/>
      <c r="K42" s="55"/>
      <c r="L42" s="55"/>
      <c r="M42" s="55"/>
    </row>
    <row r="43" spans="10:13" ht="21">
      <c r="J43" s="55"/>
      <c r="K43" s="55"/>
      <c r="L43" s="55"/>
      <c r="M43" s="55"/>
    </row>
    <row r="44" spans="10:13" ht="21">
      <c r="J44" s="55"/>
      <c r="K44" s="55"/>
      <c r="L44" s="55"/>
      <c r="M44" s="55"/>
    </row>
    <row r="45" spans="10:13" ht="21">
      <c r="J45" s="55"/>
      <c r="K45" s="55"/>
      <c r="L45" s="55"/>
      <c r="M45" s="55"/>
    </row>
    <row r="46" spans="10:13" ht="21">
      <c r="J46" s="55"/>
      <c r="K46" s="55"/>
      <c r="L46" s="55"/>
      <c r="M46" s="55"/>
    </row>
    <row r="47" spans="10:13" ht="21">
      <c r="J47" s="55"/>
      <c r="K47" s="55"/>
      <c r="L47" s="55"/>
      <c r="M47" s="55"/>
    </row>
    <row r="48" spans="10:13" ht="21">
      <c r="J48" s="55"/>
      <c r="K48" s="55"/>
      <c r="L48" s="55"/>
      <c r="M48" s="55"/>
    </row>
    <row r="49" spans="10:13" ht="21">
      <c r="J49" s="55"/>
      <c r="K49" s="55"/>
      <c r="L49" s="55"/>
      <c r="M49" s="55"/>
    </row>
    <row r="50" spans="10:13" ht="21">
      <c r="J50" s="55"/>
      <c r="K50" s="55"/>
      <c r="L50" s="55"/>
      <c r="M50" s="55"/>
    </row>
    <row r="51" spans="10:13" ht="21">
      <c r="J51" s="55"/>
      <c r="K51" s="55"/>
      <c r="L51" s="55"/>
      <c r="M51" s="55"/>
    </row>
    <row r="52" spans="10:13" ht="21">
      <c r="J52" s="55"/>
      <c r="K52" s="55"/>
      <c r="L52" s="55"/>
      <c r="M52" s="55"/>
    </row>
    <row r="53" spans="10:13" ht="21">
      <c r="J53" s="55"/>
      <c r="K53" s="55"/>
      <c r="L53" s="55"/>
      <c r="M53" s="55"/>
    </row>
    <row r="54" spans="10:13" ht="21">
      <c r="J54" s="55"/>
      <c r="K54" s="55"/>
      <c r="L54" s="55"/>
      <c r="M54" s="55"/>
    </row>
    <row r="55" spans="10:13" ht="21">
      <c r="J55" s="55"/>
      <c r="K55" s="55"/>
      <c r="L55" s="55"/>
      <c r="M55" s="55"/>
    </row>
    <row r="56" spans="10:13" ht="21">
      <c r="J56" s="55"/>
      <c r="K56" s="55"/>
      <c r="L56" s="55"/>
      <c r="M56" s="55"/>
    </row>
    <row r="57" spans="10:13" ht="21">
      <c r="J57" s="55"/>
      <c r="K57" s="55"/>
      <c r="L57" s="55"/>
      <c r="M57" s="55"/>
    </row>
    <row r="58" spans="10:13" ht="21">
      <c r="J58" s="55"/>
      <c r="K58" s="55"/>
      <c r="L58" s="55"/>
      <c r="M58" s="55"/>
    </row>
    <row r="59" spans="10:13" ht="21">
      <c r="J59" s="55"/>
      <c r="K59" s="55"/>
      <c r="L59" s="55"/>
      <c r="M59" s="55"/>
    </row>
    <row r="60" spans="10:13" ht="21">
      <c r="J60" s="55"/>
      <c r="K60" s="55"/>
      <c r="L60" s="55"/>
      <c r="M60" s="55"/>
    </row>
    <row r="61" spans="10:13" ht="21">
      <c r="J61" s="55"/>
      <c r="K61" s="55"/>
      <c r="L61" s="55"/>
      <c r="M61" s="55"/>
    </row>
    <row r="62" spans="10:13" ht="21">
      <c r="J62" s="55"/>
      <c r="K62" s="55"/>
      <c r="L62" s="55"/>
      <c r="M62" s="55"/>
    </row>
    <row r="63" spans="10:13" ht="21">
      <c r="J63" s="55"/>
      <c r="K63" s="55"/>
      <c r="L63" s="55"/>
      <c r="M63" s="55"/>
    </row>
    <row r="64" spans="10:13" ht="21">
      <c r="J64" s="55"/>
      <c r="K64" s="55"/>
      <c r="L64" s="55"/>
      <c r="M64" s="55"/>
    </row>
    <row r="65" spans="10:13" ht="21">
      <c r="J65" s="55"/>
      <c r="K65" s="55"/>
      <c r="L65" s="55"/>
      <c r="M65" s="55"/>
    </row>
    <row r="66" spans="10:13" ht="21">
      <c r="J66" s="55"/>
      <c r="K66" s="55"/>
      <c r="L66" s="55"/>
      <c r="M66" s="55"/>
    </row>
    <row r="67" spans="10:13" ht="21">
      <c r="J67" s="55"/>
      <c r="K67" s="55"/>
      <c r="L67" s="55"/>
      <c r="M67" s="55"/>
    </row>
    <row r="68" spans="10:13" ht="21">
      <c r="J68" s="55"/>
      <c r="K68" s="55"/>
      <c r="L68" s="55"/>
      <c r="M68" s="55"/>
    </row>
    <row r="69" spans="10:13" ht="21">
      <c r="J69" s="55"/>
      <c r="K69" s="55"/>
      <c r="L69" s="55"/>
      <c r="M69" s="55"/>
    </row>
    <row r="70" spans="10:13" ht="21">
      <c r="J70" s="55"/>
      <c r="K70" s="55"/>
      <c r="L70" s="55"/>
      <c r="M70" s="55"/>
    </row>
    <row r="71" spans="10:13" ht="21">
      <c r="J71" s="55"/>
      <c r="K71" s="55"/>
      <c r="L71" s="55"/>
      <c r="M71" s="55"/>
    </row>
    <row r="72" spans="10:13" ht="21">
      <c r="J72" s="55"/>
      <c r="K72" s="55"/>
      <c r="L72" s="55"/>
      <c r="M72" s="55"/>
    </row>
    <row r="73" spans="10:13" ht="21">
      <c r="J73" s="55"/>
      <c r="K73" s="55"/>
      <c r="L73" s="55"/>
      <c r="M73" s="55"/>
    </row>
    <row r="74" spans="10:13" ht="21">
      <c r="J74" s="55"/>
      <c r="K74" s="55"/>
      <c r="L74" s="55"/>
      <c r="M74" s="55"/>
    </row>
    <row r="75" spans="10:13" ht="21">
      <c r="J75" s="55"/>
      <c r="K75" s="55"/>
      <c r="L75" s="55"/>
      <c r="M75" s="55"/>
    </row>
    <row r="76" spans="10:13" ht="21">
      <c r="J76" s="55"/>
      <c r="K76" s="55"/>
      <c r="L76" s="55"/>
      <c r="M76" s="55"/>
    </row>
    <row r="77" spans="10:13" ht="21">
      <c r="J77" s="55"/>
      <c r="K77" s="55"/>
      <c r="L77" s="55"/>
      <c r="M77" s="55"/>
    </row>
    <row r="78" spans="10:13" ht="21">
      <c r="J78" s="55"/>
      <c r="K78" s="55"/>
      <c r="L78" s="55"/>
      <c r="M78" s="55"/>
    </row>
    <row r="79" spans="10:13" ht="21">
      <c r="J79" s="55"/>
      <c r="K79" s="55"/>
      <c r="L79" s="55"/>
      <c r="M79" s="55"/>
    </row>
    <row r="80" spans="10:13" ht="21">
      <c r="J80" s="55"/>
      <c r="K80" s="55"/>
      <c r="L80" s="55"/>
      <c r="M80" s="55"/>
    </row>
    <row r="81" spans="10:13" ht="21">
      <c r="J81" s="55"/>
      <c r="K81" s="55"/>
      <c r="L81" s="55"/>
      <c r="M81" s="55"/>
    </row>
    <row r="82" spans="10:13" ht="21">
      <c r="J82" s="55"/>
      <c r="K82" s="55"/>
      <c r="L82" s="55"/>
      <c r="M82" s="55"/>
    </row>
    <row r="83" spans="10:13" ht="21">
      <c r="J83" s="55"/>
      <c r="K83" s="55"/>
      <c r="L83" s="55"/>
      <c r="M83" s="55"/>
    </row>
    <row r="84" spans="10:13" ht="21">
      <c r="J84" s="55"/>
      <c r="K84" s="55"/>
      <c r="L84" s="55"/>
      <c r="M84" s="55"/>
    </row>
    <row r="85" spans="10:13" ht="21">
      <c r="J85" s="55"/>
      <c r="K85" s="55"/>
      <c r="L85" s="55"/>
      <c r="M85" s="55"/>
    </row>
    <row r="86" spans="10:13" ht="21">
      <c r="J86" s="55"/>
      <c r="K86" s="55"/>
      <c r="L86" s="55"/>
      <c r="M86" s="55"/>
    </row>
    <row r="87" spans="10:13" ht="21">
      <c r="J87" s="55"/>
      <c r="K87" s="55"/>
      <c r="L87" s="55"/>
      <c r="M87" s="55"/>
    </row>
    <row r="88" spans="10:13" ht="21">
      <c r="J88" s="55"/>
      <c r="K88" s="55"/>
      <c r="L88" s="55"/>
      <c r="M88" s="55"/>
    </row>
    <row r="89" spans="10:13" ht="21">
      <c r="J89" s="55"/>
      <c r="K89" s="55"/>
      <c r="L89" s="55"/>
      <c r="M89" s="55"/>
    </row>
    <row r="90" spans="10:13" ht="21">
      <c r="J90" s="55"/>
      <c r="K90" s="55"/>
      <c r="L90" s="55"/>
      <c r="M90" s="55"/>
    </row>
    <row r="91" spans="10:13" ht="21">
      <c r="J91" s="55"/>
      <c r="K91" s="55"/>
      <c r="L91" s="55"/>
      <c r="M91" s="55"/>
    </row>
    <row r="92" spans="10:13" ht="21">
      <c r="J92" s="55"/>
      <c r="K92" s="55"/>
      <c r="L92" s="55"/>
      <c r="M92" s="55"/>
    </row>
    <row r="93" spans="10:13" ht="21">
      <c r="J93" s="55"/>
      <c r="K93" s="55"/>
      <c r="L93" s="55"/>
      <c r="M93" s="55"/>
    </row>
    <row r="94" spans="10:13" ht="21">
      <c r="J94" s="55"/>
      <c r="K94" s="55"/>
      <c r="L94" s="55"/>
      <c r="M94" s="55"/>
    </row>
    <row r="95" spans="10:13" ht="21">
      <c r="J95" s="55"/>
      <c r="K95" s="55"/>
      <c r="L95" s="55"/>
      <c r="M95" s="55"/>
    </row>
    <row r="96" spans="10:13" ht="21">
      <c r="J96" s="55"/>
      <c r="K96" s="55"/>
      <c r="L96" s="55"/>
      <c r="M96" s="55"/>
    </row>
    <row r="97" spans="10:13" ht="21">
      <c r="J97" s="55"/>
      <c r="K97" s="55"/>
      <c r="L97" s="55"/>
      <c r="M97" s="55"/>
    </row>
    <row r="98" spans="10:13" ht="21">
      <c r="J98" s="55"/>
      <c r="K98" s="55"/>
      <c r="L98" s="55"/>
      <c r="M98" s="55"/>
    </row>
    <row r="99" spans="10:13" ht="21">
      <c r="J99" s="55"/>
      <c r="K99" s="55"/>
      <c r="L99" s="55"/>
      <c r="M99" s="55"/>
    </row>
    <row r="100" spans="10:13" ht="21">
      <c r="J100" s="55"/>
      <c r="K100" s="55"/>
      <c r="L100" s="55"/>
      <c r="M100" s="55"/>
    </row>
    <row r="101" spans="10:13" ht="21">
      <c r="J101" s="55"/>
      <c r="K101" s="55"/>
      <c r="L101" s="55"/>
      <c r="M101" s="55"/>
    </row>
    <row r="102" spans="10:13" ht="21">
      <c r="J102" s="55"/>
      <c r="K102" s="55"/>
      <c r="L102" s="55"/>
      <c r="M102" s="55"/>
    </row>
    <row r="103" spans="10:13" ht="21">
      <c r="J103" s="55"/>
      <c r="K103" s="55"/>
      <c r="L103" s="55"/>
      <c r="M103" s="55"/>
    </row>
    <row r="104" spans="10:13" ht="21">
      <c r="J104" s="55"/>
      <c r="K104" s="55"/>
      <c r="L104" s="55"/>
      <c r="M104" s="55"/>
    </row>
    <row r="105" spans="10:13" ht="21">
      <c r="J105" s="55"/>
      <c r="K105" s="55"/>
      <c r="L105" s="55"/>
      <c r="M105" s="55"/>
    </row>
    <row r="106" spans="10:13" ht="21">
      <c r="J106" s="55"/>
      <c r="K106" s="55"/>
      <c r="L106" s="55"/>
      <c r="M106" s="55"/>
    </row>
    <row r="107" spans="10:13" ht="21">
      <c r="J107" s="55"/>
      <c r="K107" s="55"/>
      <c r="L107" s="55"/>
      <c r="M107" s="55"/>
    </row>
    <row r="108" spans="10:13" ht="21">
      <c r="J108" s="55"/>
      <c r="K108" s="55"/>
      <c r="L108" s="55"/>
      <c r="M108" s="55"/>
    </row>
    <row r="109" spans="10:13" ht="21">
      <c r="J109" s="55"/>
      <c r="K109" s="55"/>
      <c r="L109" s="55"/>
      <c r="M109" s="55"/>
    </row>
    <row r="110" spans="10:13" ht="21">
      <c r="J110" s="55"/>
      <c r="K110" s="55"/>
      <c r="L110" s="55"/>
      <c r="M110" s="55"/>
    </row>
    <row r="111" spans="10:13" ht="21">
      <c r="J111" s="55"/>
      <c r="K111" s="55"/>
      <c r="L111" s="55"/>
      <c r="M111" s="55"/>
    </row>
    <row r="112" spans="10:13" ht="21">
      <c r="J112" s="55"/>
      <c r="K112" s="55"/>
      <c r="L112" s="55"/>
      <c r="M112" s="55"/>
    </row>
    <row r="113" spans="10:13" ht="21">
      <c r="J113" s="55"/>
      <c r="K113" s="55"/>
      <c r="L113" s="55"/>
      <c r="M113" s="55"/>
    </row>
    <row r="114" spans="10:13" ht="21">
      <c r="J114" s="55"/>
      <c r="K114" s="55"/>
      <c r="L114" s="55"/>
      <c r="M114" s="55"/>
    </row>
    <row r="115" spans="10:13" ht="21">
      <c r="J115" s="55"/>
      <c r="K115" s="55"/>
      <c r="L115" s="55"/>
      <c r="M115" s="55"/>
    </row>
    <row r="116" spans="10:13" ht="21">
      <c r="J116" s="55"/>
      <c r="K116" s="55"/>
      <c r="L116" s="55"/>
      <c r="M116" s="55"/>
    </row>
    <row r="117" spans="10:13" ht="21">
      <c r="J117" s="55"/>
      <c r="K117" s="55"/>
      <c r="L117" s="55"/>
      <c r="M117" s="55"/>
    </row>
    <row r="118" spans="10:13" ht="21">
      <c r="J118" s="55"/>
      <c r="K118" s="55"/>
      <c r="L118" s="55"/>
      <c r="M118" s="55"/>
    </row>
    <row r="119" spans="10:13" ht="21">
      <c r="J119" s="55"/>
      <c r="K119" s="55"/>
      <c r="L119" s="55"/>
      <c r="M119" s="55"/>
    </row>
    <row r="120" spans="10:13" ht="21">
      <c r="J120" s="55"/>
      <c r="K120" s="55"/>
      <c r="L120" s="55"/>
      <c r="M120" s="55"/>
    </row>
    <row r="121" spans="10:13" ht="21">
      <c r="J121" s="55"/>
      <c r="K121" s="55"/>
      <c r="L121" s="55"/>
      <c r="M121" s="55"/>
    </row>
    <row r="122" spans="10:13" ht="21">
      <c r="J122" s="55"/>
      <c r="K122" s="55"/>
      <c r="L122" s="55"/>
      <c r="M122" s="55"/>
    </row>
    <row r="123" spans="10:13" ht="21">
      <c r="J123" s="55"/>
      <c r="K123" s="55"/>
      <c r="L123" s="55"/>
      <c r="M123" s="55"/>
    </row>
    <row r="124" spans="10:13" ht="21">
      <c r="J124" s="55"/>
      <c r="K124" s="55"/>
      <c r="L124" s="55"/>
      <c r="M124" s="55"/>
    </row>
    <row r="125" spans="10:13" ht="21">
      <c r="J125" s="55"/>
      <c r="K125" s="55"/>
      <c r="L125" s="55"/>
      <c r="M125" s="55"/>
    </row>
    <row r="126" spans="10:13" ht="21">
      <c r="J126" s="55"/>
      <c r="K126" s="55"/>
      <c r="L126" s="55"/>
      <c r="M126" s="55"/>
    </row>
    <row r="127" spans="10:13" ht="21">
      <c r="J127" s="55"/>
      <c r="K127" s="55"/>
      <c r="L127" s="55"/>
      <c r="M127" s="55"/>
    </row>
    <row r="128" spans="10:13" ht="21">
      <c r="J128" s="55"/>
      <c r="K128" s="55"/>
      <c r="L128" s="55"/>
      <c r="M128" s="55"/>
    </row>
    <row r="129" spans="10:13" ht="21">
      <c r="J129" s="55"/>
      <c r="K129" s="55"/>
      <c r="L129" s="55"/>
      <c r="M129" s="55"/>
    </row>
    <row r="130" spans="10:13" ht="21">
      <c r="J130" s="55"/>
      <c r="K130" s="55"/>
      <c r="L130" s="55"/>
      <c r="M130" s="55"/>
    </row>
    <row r="131" spans="10:13" ht="21">
      <c r="J131" s="55"/>
      <c r="K131" s="55"/>
      <c r="L131" s="55"/>
      <c r="M131" s="55"/>
    </row>
    <row r="132" spans="10:13" ht="21">
      <c r="J132" s="55"/>
      <c r="K132" s="55"/>
      <c r="L132" s="55"/>
      <c r="M132" s="55"/>
    </row>
    <row r="133" spans="10:13" ht="21">
      <c r="J133" s="55"/>
      <c r="K133" s="55"/>
      <c r="L133" s="55"/>
      <c r="M133" s="55"/>
    </row>
    <row r="134" spans="10:13" ht="21">
      <c r="J134" s="55"/>
      <c r="K134" s="55"/>
      <c r="L134" s="55"/>
      <c r="M134" s="55"/>
    </row>
    <row r="135" spans="10:13" ht="21">
      <c r="J135" s="55"/>
      <c r="K135" s="55"/>
      <c r="L135" s="55"/>
      <c r="M135" s="55"/>
    </row>
    <row r="136" spans="10:13" ht="21">
      <c r="J136" s="55"/>
      <c r="K136" s="55"/>
      <c r="L136" s="55"/>
      <c r="M136" s="55"/>
    </row>
    <row r="137" spans="10:13" ht="21">
      <c r="J137" s="55"/>
      <c r="K137" s="55"/>
      <c r="L137" s="55"/>
      <c r="M137" s="55"/>
    </row>
    <row r="138" spans="10:13" ht="21">
      <c r="J138" s="55"/>
      <c r="K138" s="55"/>
      <c r="L138" s="55"/>
      <c r="M138" s="55"/>
    </row>
    <row r="139" spans="10:13" ht="21">
      <c r="J139" s="55"/>
      <c r="K139" s="55"/>
      <c r="L139" s="55"/>
      <c r="M139" s="55"/>
    </row>
    <row r="140" spans="10:13" ht="21">
      <c r="J140" s="55"/>
      <c r="K140" s="55"/>
      <c r="L140" s="55"/>
      <c r="M140" s="55"/>
    </row>
    <row r="141" spans="10:13" ht="21">
      <c r="J141" s="55"/>
      <c r="K141" s="55"/>
      <c r="L141" s="55"/>
      <c r="M141" s="55"/>
    </row>
    <row r="142" spans="10:13" ht="21">
      <c r="J142" s="55"/>
      <c r="K142" s="55"/>
      <c r="L142" s="55"/>
      <c r="M142" s="55"/>
    </row>
    <row r="143" spans="10:13" ht="21">
      <c r="J143" s="55"/>
      <c r="K143" s="55"/>
      <c r="L143" s="55"/>
      <c r="M143" s="55"/>
    </row>
    <row r="144" spans="10:13" ht="21">
      <c r="J144" s="55"/>
      <c r="K144" s="55"/>
      <c r="L144" s="55"/>
      <c r="M144" s="55"/>
    </row>
    <row r="145" spans="10:13" ht="21">
      <c r="J145" s="55"/>
      <c r="K145" s="55"/>
      <c r="L145" s="55"/>
      <c r="M145" s="55"/>
    </row>
    <row r="146" spans="10:13" ht="21">
      <c r="J146" s="55"/>
      <c r="K146" s="55"/>
      <c r="L146" s="55"/>
      <c r="M146" s="55"/>
    </row>
    <row r="147" spans="10:13" ht="21">
      <c r="J147" s="55"/>
      <c r="K147" s="55"/>
      <c r="L147" s="55"/>
      <c r="M147" s="55"/>
    </row>
    <row r="148" spans="10:13" ht="21">
      <c r="J148" s="55"/>
      <c r="K148" s="55"/>
      <c r="L148" s="55"/>
      <c r="M148" s="55"/>
    </row>
    <row r="149" spans="10:13" ht="21">
      <c r="J149" s="55"/>
      <c r="K149" s="55"/>
      <c r="L149" s="55"/>
      <c r="M149" s="55"/>
    </row>
    <row r="150" spans="10:13" ht="21">
      <c r="J150" s="55"/>
      <c r="K150" s="55"/>
      <c r="L150" s="55"/>
      <c r="M150" s="55"/>
    </row>
    <row r="151" spans="10:13" ht="21">
      <c r="J151" s="55"/>
      <c r="K151" s="55"/>
      <c r="L151" s="55"/>
      <c r="M151" s="55"/>
    </row>
    <row r="152" spans="10:13" ht="21">
      <c r="J152" s="55"/>
      <c r="K152" s="55"/>
      <c r="L152" s="55"/>
      <c r="M152" s="55"/>
    </row>
    <row r="153" spans="10:13" ht="21">
      <c r="J153" s="55"/>
      <c r="K153" s="55"/>
      <c r="L153" s="55"/>
      <c r="M153" s="55"/>
    </row>
    <row r="154" spans="10:13" ht="21">
      <c r="J154" s="55"/>
      <c r="K154" s="55"/>
      <c r="L154" s="55"/>
      <c r="M154" s="55"/>
    </row>
    <row r="155" spans="10:13" ht="21">
      <c r="J155" s="55"/>
      <c r="K155" s="55"/>
      <c r="L155" s="55"/>
      <c r="M155" s="55"/>
    </row>
    <row r="156" spans="10:13" ht="21">
      <c r="J156" s="55"/>
      <c r="K156" s="55"/>
      <c r="L156" s="55"/>
      <c r="M156" s="55"/>
    </row>
    <row r="157" spans="10:13" ht="21">
      <c r="J157" s="55"/>
      <c r="K157" s="55"/>
      <c r="L157" s="55"/>
      <c r="M157" s="55"/>
    </row>
    <row r="158" spans="10:13" ht="21">
      <c r="J158" s="55"/>
      <c r="K158" s="55"/>
      <c r="L158" s="55"/>
      <c r="M158" s="55"/>
    </row>
    <row r="159" spans="10:13" ht="21">
      <c r="J159" s="55"/>
      <c r="K159" s="55"/>
      <c r="L159" s="55"/>
      <c r="M159" s="55"/>
    </row>
    <row r="160" spans="10:13" ht="21">
      <c r="J160" s="55"/>
      <c r="K160" s="55"/>
      <c r="L160" s="55"/>
      <c r="M160" s="55"/>
    </row>
    <row r="161" spans="10:13" ht="21">
      <c r="J161" s="55"/>
      <c r="K161" s="55"/>
      <c r="L161" s="55"/>
      <c r="M161" s="55"/>
    </row>
    <row r="162" spans="10:13" ht="21">
      <c r="J162" s="55"/>
      <c r="K162" s="55"/>
      <c r="L162" s="55"/>
      <c r="M162" s="55"/>
    </row>
    <row r="163" spans="10:13" ht="21">
      <c r="J163" s="55"/>
      <c r="K163" s="55"/>
      <c r="L163" s="55"/>
      <c r="M163" s="55"/>
    </row>
    <row r="164" spans="10:13" ht="21">
      <c r="J164" s="55"/>
      <c r="K164" s="55"/>
      <c r="L164" s="55"/>
      <c r="M164" s="55"/>
    </row>
    <row r="165" spans="10:13" ht="21">
      <c r="J165" s="55"/>
      <c r="K165" s="55"/>
      <c r="L165" s="55"/>
      <c r="M165" s="55"/>
    </row>
    <row r="166" spans="10:13" ht="21">
      <c r="J166" s="55"/>
      <c r="K166" s="55"/>
      <c r="L166" s="55"/>
      <c r="M166" s="55"/>
    </row>
    <row r="167" spans="10:13" ht="21">
      <c r="J167" s="55"/>
      <c r="K167" s="55"/>
      <c r="L167" s="55"/>
      <c r="M167" s="55"/>
    </row>
    <row r="168" spans="10:13" ht="21">
      <c r="J168" s="55"/>
      <c r="K168" s="55"/>
      <c r="L168" s="55"/>
      <c r="M168" s="55"/>
    </row>
    <row r="169" spans="10:13" ht="21">
      <c r="J169" s="55"/>
      <c r="K169" s="55"/>
      <c r="L169" s="55"/>
      <c r="M169" s="55"/>
    </row>
    <row r="170" spans="10:13" ht="21">
      <c r="J170" s="55"/>
      <c r="K170" s="55"/>
      <c r="L170" s="55"/>
      <c r="M170" s="55"/>
    </row>
    <row r="171" spans="10:13" ht="21">
      <c r="J171" s="55"/>
      <c r="K171" s="55"/>
      <c r="L171" s="55"/>
      <c r="M171" s="55"/>
    </row>
    <row r="172" spans="10:13" ht="21">
      <c r="J172" s="55"/>
      <c r="K172" s="55"/>
      <c r="L172" s="55"/>
      <c r="M172" s="55"/>
    </row>
    <row r="173" spans="10:13" ht="21">
      <c r="J173" s="55"/>
      <c r="K173" s="55"/>
      <c r="L173" s="55"/>
      <c r="M173" s="55"/>
    </row>
    <row r="174" spans="10:13" ht="21">
      <c r="J174" s="55"/>
      <c r="K174" s="55"/>
      <c r="L174" s="55"/>
      <c r="M174" s="55"/>
    </row>
    <row r="175" spans="10:13" ht="21">
      <c r="J175" s="55"/>
      <c r="K175" s="55"/>
      <c r="L175" s="55"/>
      <c r="M175" s="55"/>
    </row>
    <row r="176" spans="10:13" ht="21">
      <c r="J176" s="55"/>
      <c r="K176" s="55"/>
      <c r="L176" s="55"/>
      <c r="M176" s="55"/>
    </row>
    <row r="177" spans="10:13" ht="21">
      <c r="J177" s="55"/>
      <c r="K177" s="55"/>
      <c r="L177" s="55"/>
      <c r="M177" s="55"/>
    </row>
    <row r="178" spans="10:13" ht="21">
      <c r="J178" s="55"/>
      <c r="K178" s="55"/>
      <c r="L178" s="55"/>
      <c r="M178" s="55"/>
    </row>
    <row r="179" spans="10:13" ht="21">
      <c r="J179" s="55"/>
      <c r="K179" s="55"/>
      <c r="L179" s="55"/>
      <c r="M179" s="55"/>
    </row>
    <row r="180" spans="10:13" ht="21">
      <c r="J180" s="55"/>
      <c r="K180" s="55"/>
      <c r="L180" s="55"/>
      <c r="M180" s="55"/>
    </row>
    <row r="181" spans="10:13" ht="21">
      <c r="J181" s="55"/>
      <c r="K181" s="55"/>
      <c r="L181" s="55"/>
      <c r="M181" s="55"/>
    </row>
    <row r="182" spans="10:13" ht="21">
      <c r="J182" s="55"/>
      <c r="K182" s="55"/>
      <c r="L182" s="55"/>
      <c r="M182" s="55"/>
    </row>
    <row r="183" spans="10:13" ht="21">
      <c r="J183" s="55"/>
      <c r="K183" s="55"/>
      <c r="L183" s="55"/>
      <c r="M183" s="55"/>
    </row>
    <row r="184" spans="10:13" ht="21">
      <c r="J184" s="55"/>
      <c r="K184" s="55"/>
      <c r="L184" s="55"/>
      <c r="M184" s="55"/>
    </row>
    <row r="185" spans="10:13" ht="21">
      <c r="J185" s="55"/>
      <c r="K185" s="55"/>
      <c r="L185" s="55"/>
      <c r="M185" s="55"/>
    </row>
    <row r="186" spans="10:13" ht="21">
      <c r="J186" s="55"/>
      <c r="K186" s="55"/>
      <c r="L186" s="55"/>
      <c r="M186" s="55"/>
    </row>
    <row r="187" spans="10:13" ht="21">
      <c r="J187" s="55"/>
      <c r="K187" s="55"/>
      <c r="L187" s="55"/>
      <c r="M187" s="55"/>
    </row>
    <row r="188" spans="10:13" ht="21">
      <c r="J188" s="55"/>
      <c r="K188" s="55"/>
      <c r="L188" s="55"/>
      <c r="M188" s="55"/>
    </row>
    <row r="189" spans="10:13" ht="21">
      <c r="J189" s="55"/>
      <c r="K189" s="55"/>
      <c r="L189" s="55"/>
      <c r="M189" s="55"/>
    </row>
    <row r="190" spans="10:13" ht="21">
      <c r="J190" s="55"/>
      <c r="K190" s="55"/>
      <c r="L190" s="55"/>
      <c r="M190" s="55"/>
    </row>
    <row r="191" spans="10:13" ht="21">
      <c r="J191" s="55"/>
      <c r="K191" s="55"/>
      <c r="L191" s="55"/>
      <c r="M191" s="55"/>
    </row>
    <row r="192" spans="10:13" ht="21">
      <c r="J192" s="55"/>
      <c r="K192" s="55"/>
      <c r="L192" s="55"/>
      <c r="M192" s="55"/>
    </row>
    <row r="193" spans="10:13" ht="21">
      <c r="J193" s="55"/>
      <c r="K193" s="55"/>
      <c r="L193" s="55"/>
      <c r="M193" s="55"/>
    </row>
    <row r="194" spans="10:13" ht="21">
      <c r="J194" s="55"/>
      <c r="K194" s="55"/>
      <c r="L194" s="55"/>
      <c r="M194" s="55"/>
    </row>
    <row r="195" spans="10:13" ht="21">
      <c r="J195" s="55"/>
      <c r="K195" s="55"/>
      <c r="L195" s="55"/>
      <c r="M195" s="55"/>
    </row>
    <row r="196" spans="10:13" ht="21">
      <c r="J196" s="55"/>
      <c r="K196" s="55"/>
      <c r="L196" s="55"/>
      <c r="M196" s="55"/>
    </row>
    <row r="197" spans="10:13" ht="21">
      <c r="J197" s="55"/>
      <c r="K197" s="55"/>
      <c r="L197" s="55"/>
      <c r="M197" s="55"/>
    </row>
    <row r="198" spans="10:13" ht="21">
      <c r="J198" s="55"/>
      <c r="K198" s="55"/>
      <c r="L198" s="55"/>
      <c r="M198" s="55"/>
    </row>
    <row r="199" spans="10:13" ht="21">
      <c r="J199" s="55"/>
      <c r="K199" s="55"/>
      <c r="L199" s="55"/>
      <c r="M199" s="55"/>
    </row>
    <row r="200" spans="10:13" ht="21">
      <c r="J200" s="55"/>
      <c r="K200" s="55"/>
      <c r="L200" s="55"/>
      <c r="M200" s="55"/>
    </row>
    <row r="201" spans="10:13" ht="21">
      <c r="J201" s="55"/>
      <c r="K201" s="55"/>
      <c r="L201" s="55"/>
      <c r="M201" s="55"/>
    </row>
    <row r="202" spans="10:13" ht="21">
      <c r="J202" s="55"/>
      <c r="K202" s="55"/>
      <c r="L202" s="55"/>
      <c r="M202" s="55"/>
    </row>
    <row r="203" spans="10:13" ht="21">
      <c r="J203" s="55"/>
      <c r="K203" s="55"/>
      <c r="L203" s="55"/>
      <c r="M203" s="55"/>
    </row>
    <row r="204" spans="10:13" ht="21">
      <c r="J204" s="55"/>
      <c r="K204" s="55"/>
      <c r="L204" s="55"/>
      <c r="M204" s="55"/>
    </row>
    <row r="205" spans="10:13" ht="21">
      <c r="J205" s="55"/>
      <c r="K205" s="55"/>
      <c r="L205" s="55"/>
      <c r="M205" s="55"/>
    </row>
    <row r="206" spans="10:13" ht="21">
      <c r="J206" s="55"/>
      <c r="K206" s="55"/>
      <c r="L206" s="55"/>
      <c r="M206" s="55"/>
    </row>
    <row r="207" spans="10:13" ht="21">
      <c r="J207" s="55"/>
      <c r="K207" s="55"/>
      <c r="L207" s="55"/>
      <c r="M207" s="55"/>
    </row>
    <row r="208" spans="10:13" ht="21">
      <c r="J208" s="55"/>
      <c r="K208" s="55"/>
      <c r="L208" s="55"/>
      <c r="M208" s="55"/>
    </row>
    <row r="209" spans="10:13" ht="21">
      <c r="J209" s="55"/>
      <c r="K209" s="55"/>
      <c r="L209" s="55"/>
      <c r="M209" s="55"/>
    </row>
    <row r="210" spans="10:13" ht="21">
      <c r="J210" s="55"/>
      <c r="K210" s="55"/>
      <c r="L210" s="55"/>
      <c r="M210" s="55"/>
    </row>
    <row r="211" spans="10:13" ht="21">
      <c r="J211" s="55"/>
      <c r="K211" s="55"/>
      <c r="L211" s="55"/>
      <c r="M211" s="55"/>
    </row>
    <row r="212" spans="10:13" ht="21">
      <c r="J212" s="55"/>
      <c r="K212" s="55"/>
      <c r="L212" s="55"/>
      <c r="M212" s="55"/>
    </row>
    <row r="213" spans="10:13" ht="21">
      <c r="J213" s="55"/>
      <c r="K213" s="55"/>
      <c r="L213" s="55"/>
      <c r="M213" s="55"/>
    </row>
    <row r="214" spans="10:13" ht="21">
      <c r="J214" s="55"/>
      <c r="K214" s="55"/>
      <c r="L214" s="55"/>
      <c r="M214" s="55"/>
    </row>
    <row r="215" spans="10:13" ht="21">
      <c r="J215" s="55"/>
      <c r="K215" s="55"/>
      <c r="L215" s="55"/>
      <c r="M215" s="55"/>
    </row>
    <row r="216" spans="10:13" ht="21">
      <c r="J216" s="55"/>
      <c r="K216" s="55"/>
      <c r="L216" s="55"/>
      <c r="M216" s="55"/>
    </row>
    <row r="217" spans="10:13" ht="21">
      <c r="J217" s="55"/>
      <c r="K217" s="55"/>
      <c r="L217" s="55"/>
      <c r="M217" s="55"/>
    </row>
    <row r="218" spans="10:13" ht="21">
      <c r="J218" s="55"/>
      <c r="K218" s="55"/>
      <c r="L218" s="55"/>
      <c r="M218" s="55"/>
    </row>
    <row r="219" spans="10:13" ht="21">
      <c r="J219" s="55"/>
      <c r="K219" s="55"/>
      <c r="L219" s="55"/>
      <c r="M219" s="55"/>
    </row>
    <row r="220" spans="10:13" ht="21">
      <c r="J220" s="55"/>
      <c r="K220" s="55"/>
      <c r="L220" s="55"/>
      <c r="M220" s="55"/>
    </row>
    <row r="221" spans="10:13" ht="21">
      <c r="J221" s="55"/>
      <c r="K221" s="55"/>
      <c r="L221" s="55"/>
      <c r="M221" s="55"/>
    </row>
    <row r="222" spans="10:13" ht="21">
      <c r="J222" s="55"/>
      <c r="K222" s="55"/>
      <c r="L222" s="55"/>
      <c r="M222" s="55"/>
    </row>
    <row r="223" spans="10:13" ht="21">
      <c r="J223" s="55"/>
      <c r="K223" s="55"/>
      <c r="L223" s="55"/>
      <c r="M223" s="55"/>
    </row>
    <row r="224" spans="10:13" ht="21">
      <c r="J224" s="55"/>
      <c r="K224" s="55"/>
      <c r="L224" s="55"/>
      <c r="M224" s="55"/>
    </row>
    <row r="225" spans="10:13" ht="21">
      <c r="J225" s="55"/>
      <c r="K225" s="55"/>
      <c r="L225" s="55"/>
      <c r="M225" s="55"/>
    </row>
    <row r="226" spans="10:13" ht="21">
      <c r="J226" s="55"/>
      <c r="K226" s="55"/>
      <c r="L226" s="55"/>
      <c r="M226" s="55"/>
    </row>
    <row r="227" spans="10:13" ht="21">
      <c r="J227" s="55"/>
      <c r="K227" s="55"/>
      <c r="L227" s="55"/>
      <c r="M227" s="55"/>
    </row>
    <row r="228" spans="10:13" ht="21">
      <c r="J228" s="55"/>
      <c r="K228" s="55"/>
      <c r="L228" s="55"/>
      <c r="M228" s="55"/>
    </row>
    <row r="229" spans="10:13" ht="21">
      <c r="J229" s="55"/>
      <c r="K229" s="55"/>
      <c r="L229" s="55"/>
      <c r="M229" s="55"/>
    </row>
    <row r="230" spans="10:13" ht="21">
      <c r="J230" s="55"/>
      <c r="K230" s="55"/>
      <c r="L230" s="55"/>
      <c r="M230" s="55"/>
    </row>
    <row r="231" spans="10:13" ht="21">
      <c r="J231" s="55"/>
      <c r="K231" s="55"/>
      <c r="L231" s="55"/>
      <c r="M231" s="55"/>
    </row>
    <row r="232" spans="10:13" ht="21">
      <c r="J232" s="55"/>
      <c r="K232" s="55"/>
      <c r="L232" s="55"/>
      <c r="M232" s="55"/>
    </row>
    <row r="233" spans="10:13" ht="21">
      <c r="J233" s="55"/>
      <c r="K233" s="55"/>
      <c r="L233" s="55"/>
      <c r="M233" s="55"/>
    </row>
    <row r="234" spans="10:13" ht="21">
      <c r="J234" s="55"/>
      <c r="K234" s="55"/>
      <c r="L234" s="55"/>
      <c r="M234" s="55"/>
    </row>
    <row r="235" spans="10:13" ht="21">
      <c r="J235" s="55"/>
      <c r="K235" s="55"/>
      <c r="L235" s="55"/>
      <c r="M235" s="55"/>
    </row>
    <row r="236" spans="10:13" ht="21">
      <c r="J236" s="55"/>
      <c r="K236" s="55"/>
      <c r="L236" s="55"/>
      <c r="M236" s="55"/>
    </row>
    <row r="237" spans="10:13" ht="21">
      <c r="J237" s="55"/>
      <c r="K237" s="55"/>
      <c r="L237" s="55"/>
      <c r="M237" s="55"/>
    </row>
    <row r="238" spans="10:13" ht="21">
      <c r="J238" s="55"/>
      <c r="K238" s="55"/>
      <c r="L238" s="55"/>
      <c r="M238" s="55"/>
    </row>
    <row r="239" spans="10:13" ht="21">
      <c r="J239" s="55"/>
      <c r="K239" s="55"/>
      <c r="L239" s="55"/>
      <c r="M239" s="55"/>
    </row>
    <row r="240" spans="10:13" ht="21">
      <c r="J240" s="55"/>
      <c r="K240" s="55"/>
      <c r="L240" s="55"/>
      <c r="M240" s="55"/>
    </row>
    <row r="241" spans="10:13" ht="21">
      <c r="J241" s="55"/>
      <c r="K241" s="55"/>
      <c r="L241" s="55"/>
      <c r="M241" s="55"/>
    </row>
    <row r="242" spans="10:13" ht="21">
      <c r="J242" s="55"/>
      <c r="K242" s="55"/>
      <c r="L242" s="55"/>
      <c r="M242" s="55"/>
    </row>
    <row r="243" spans="10:13" ht="21">
      <c r="J243" s="55"/>
      <c r="K243" s="55"/>
      <c r="L243" s="55"/>
      <c r="M243" s="55"/>
    </row>
    <row r="244" spans="10:13" ht="21">
      <c r="J244" s="55"/>
      <c r="K244" s="55"/>
      <c r="L244" s="55"/>
      <c r="M244" s="55"/>
    </row>
    <row r="245" spans="10:13" ht="21">
      <c r="J245" s="55"/>
      <c r="K245" s="55"/>
      <c r="L245" s="55"/>
      <c r="M245" s="55"/>
    </row>
    <row r="246" spans="10:13" ht="21">
      <c r="J246" s="55"/>
      <c r="K246" s="55"/>
      <c r="L246" s="55"/>
      <c r="M246" s="55"/>
    </row>
    <row r="247" spans="10:13" ht="21">
      <c r="J247" s="55"/>
      <c r="K247" s="55"/>
      <c r="L247" s="55"/>
      <c r="M247" s="55"/>
    </row>
    <row r="248" spans="10:13" ht="21">
      <c r="J248" s="55"/>
      <c r="K248" s="55"/>
      <c r="L248" s="55"/>
      <c r="M248" s="55"/>
    </row>
    <row r="249" spans="10:13" ht="21">
      <c r="J249" s="55"/>
      <c r="K249" s="55"/>
      <c r="L249" s="55"/>
      <c r="M249" s="55"/>
    </row>
    <row r="250" spans="10:13" ht="21">
      <c r="J250" s="55"/>
      <c r="K250" s="55"/>
      <c r="L250" s="55"/>
      <c r="M250" s="55"/>
    </row>
    <row r="251" spans="10:13" ht="21">
      <c r="J251" s="55"/>
      <c r="K251" s="55"/>
      <c r="L251" s="55"/>
      <c r="M251" s="55"/>
    </row>
    <row r="252" spans="10:13" ht="21">
      <c r="J252" s="55"/>
      <c r="K252" s="55"/>
      <c r="L252" s="55"/>
      <c r="M252" s="55"/>
    </row>
    <row r="253" spans="10:13" ht="21">
      <c r="J253" s="55"/>
      <c r="K253" s="55"/>
      <c r="L253" s="55"/>
      <c r="M253" s="55"/>
    </row>
    <row r="254" spans="10:13" ht="21">
      <c r="J254" s="55"/>
      <c r="K254" s="55"/>
      <c r="L254" s="55"/>
      <c r="M254" s="55"/>
    </row>
    <row r="255" spans="10:13" ht="21">
      <c r="J255" s="55"/>
      <c r="K255" s="55"/>
      <c r="L255" s="55"/>
      <c r="M255" s="55"/>
    </row>
    <row r="256" spans="10:13" ht="21">
      <c r="J256" s="55"/>
      <c r="K256" s="55"/>
      <c r="L256" s="55"/>
      <c r="M256" s="55"/>
    </row>
    <row r="257" spans="10:13" ht="21">
      <c r="J257" s="55"/>
      <c r="K257" s="55"/>
      <c r="L257" s="55"/>
      <c r="M257" s="55"/>
    </row>
    <row r="258" spans="10:13" ht="21">
      <c r="J258" s="55"/>
      <c r="K258" s="55"/>
      <c r="L258" s="55"/>
      <c r="M258" s="55"/>
    </row>
    <row r="259" spans="10:13" ht="21">
      <c r="J259" s="55"/>
      <c r="K259" s="55"/>
      <c r="L259" s="55"/>
      <c r="M259" s="55"/>
    </row>
    <row r="260" spans="10:13" ht="21">
      <c r="J260" s="55"/>
      <c r="K260" s="55"/>
      <c r="L260" s="55"/>
      <c r="M260" s="55"/>
    </row>
    <row r="261" spans="10:13" ht="21">
      <c r="J261" s="55"/>
      <c r="K261" s="55"/>
      <c r="L261" s="55"/>
      <c r="M261" s="55"/>
    </row>
    <row r="262" spans="10:13" ht="21">
      <c r="J262" s="55"/>
      <c r="K262" s="55"/>
      <c r="L262" s="55"/>
      <c r="M262" s="55"/>
    </row>
    <row r="263" spans="10:13" ht="21">
      <c r="J263" s="55"/>
      <c r="K263" s="55"/>
      <c r="L263" s="55"/>
      <c r="M263" s="55"/>
    </row>
    <row r="264" spans="10:13" ht="21">
      <c r="J264" s="55"/>
      <c r="K264" s="55"/>
      <c r="L264" s="55"/>
      <c r="M264" s="55"/>
    </row>
    <row r="265" spans="10:13" ht="21">
      <c r="J265" s="55"/>
      <c r="K265" s="55"/>
      <c r="L265" s="55"/>
      <c r="M265" s="55"/>
    </row>
    <row r="266" spans="10:13" ht="21">
      <c r="J266" s="55"/>
      <c r="K266" s="55"/>
      <c r="L266" s="55"/>
      <c r="M266" s="55"/>
    </row>
    <row r="267" spans="10:13" ht="21">
      <c r="J267" s="55"/>
      <c r="K267" s="55"/>
      <c r="L267" s="55"/>
      <c r="M267" s="55"/>
    </row>
    <row r="268" spans="10:13" ht="21">
      <c r="J268" s="55"/>
      <c r="K268" s="55"/>
      <c r="L268" s="55"/>
      <c r="M268" s="55"/>
    </row>
    <row r="269" spans="10:13" ht="21">
      <c r="J269" s="55"/>
      <c r="K269" s="55"/>
      <c r="L269" s="55"/>
      <c r="M269" s="55"/>
    </row>
    <row r="270" spans="10:13" ht="21">
      <c r="J270" s="55"/>
      <c r="K270" s="55"/>
      <c r="L270" s="55"/>
      <c r="M270" s="55"/>
    </row>
    <row r="271" spans="10:13" ht="21">
      <c r="J271" s="55"/>
      <c r="K271" s="55"/>
      <c r="L271" s="55"/>
      <c r="M271" s="55"/>
    </row>
    <row r="272" spans="10:13" ht="21">
      <c r="J272" s="55"/>
      <c r="K272" s="55"/>
      <c r="L272" s="55"/>
      <c r="M272" s="55"/>
    </row>
    <row r="273" spans="10:13" ht="21">
      <c r="J273" s="55"/>
      <c r="K273" s="55"/>
      <c r="L273" s="55"/>
      <c r="M273" s="55"/>
    </row>
    <row r="274" spans="10:13" ht="21">
      <c r="J274" s="55"/>
      <c r="K274" s="55"/>
      <c r="L274" s="55"/>
      <c r="M274" s="55"/>
    </row>
    <row r="275" spans="10:13" ht="21">
      <c r="J275" s="55"/>
      <c r="K275" s="55"/>
      <c r="L275" s="55"/>
      <c r="M275" s="55"/>
    </row>
    <row r="276" spans="10:13" ht="21">
      <c r="J276" s="55"/>
      <c r="K276" s="55"/>
      <c r="L276" s="55"/>
      <c r="M276" s="55"/>
    </row>
    <row r="277" spans="10:13" ht="21">
      <c r="J277" s="55"/>
      <c r="K277" s="55"/>
      <c r="L277" s="55"/>
      <c r="M277" s="55"/>
    </row>
    <row r="278" spans="10:13" ht="21">
      <c r="J278" s="55"/>
      <c r="K278" s="55"/>
      <c r="L278" s="55"/>
      <c r="M278" s="55"/>
    </row>
    <row r="279" spans="10:13" ht="21">
      <c r="J279" s="55"/>
      <c r="K279" s="55"/>
      <c r="L279" s="55"/>
      <c r="M279" s="55"/>
    </row>
    <row r="280" spans="10:13" ht="21">
      <c r="J280" s="55"/>
      <c r="K280" s="55"/>
      <c r="L280" s="55"/>
      <c r="M280" s="55"/>
    </row>
    <row r="281" spans="10:13" ht="21">
      <c r="J281" s="55"/>
      <c r="K281" s="55"/>
      <c r="L281" s="55"/>
      <c r="M281" s="55"/>
    </row>
    <row r="282" spans="10:13" ht="21">
      <c r="J282" s="55"/>
      <c r="K282" s="55"/>
      <c r="L282" s="55"/>
      <c r="M282" s="55"/>
    </row>
    <row r="283" spans="10:13" ht="21">
      <c r="J283" s="55"/>
      <c r="K283" s="55"/>
      <c r="L283" s="55"/>
      <c r="M283" s="55"/>
    </row>
    <row r="284" spans="10:13" ht="21">
      <c r="J284" s="55"/>
      <c r="K284" s="55"/>
      <c r="L284" s="55"/>
      <c r="M284" s="55"/>
    </row>
    <row r="285" spans="10:13" ht="21">
      <c r="J285" s="55"/>
      <c r="K285" s="55"/>
      <c r="L285" s="55"/>
      <c r="M285" s="55"/>
    </row>
    <row r="286" spans="10:13" ht="21">
      <c r="J286" s="55"/>
      <c r="K286" s="55"/>
      <c r="L286" s="55"/>
      <c r="M286" s="55"/>
    </row>
    <row r="287" spans="10:13" ht="21">
      <c r="J287" s="55"/>
      <c r="K287" s="55"/>
      <c r="L287" s="55"/>
      <c r="M287" s="55"/>
    </row>
    <row r="288" spans="10:13" ht="21">
      <c r="J288" s="55"/>
      <c r="K288" s="55"/>
      <c r="L288" s="55"/>
      <c r="M288" s="55"/>
    </row>
    <row r="289" spans="10:13" ht="21">
      <c r="J289" s="55"/>
      <c r="K289" s="55"/>
      <c r="L289" s="55"/>
      <c r="M289" s="55"/>
    </row>
    <row r="290" spans="10:13" ht="21">
      <c r="J290" s="55"/>
      <c r="K290" s="55"/>
      <c r="L290" s="55"/>
      <c r="M290" s="55"/>
    </row>
    <row r="291" spans="10:13" ht="21">
      <c r="J291" s="55"/>
      <c r="K291" s="55"/>
      <c r="L291" s="55"/>
      <c r="M291" s="55"/>
    </row>
    <row r="292" spans="10:13" ht="21">
      <c r="J292" s="55"/>
      <c r="K292" s="55"/>
      <c r="L292" s="55"/>
      <c r="M292" s="55"/>
    </row>
    <row r="293" spans="10:13" ht="21">
      <c r="J293" s="55"/>
      <c r="K293" s="55"/>
      <c r="L293" s="55"/>
      <c r="M293" s="55"/>
    </row>
    <row r="294" spans="10:13" ht="21">
      <c r="J294" s="55"/>
      <c r="K294" s="55"/>
      <c r="L294" s="55"/>
      <c r="M294" s="55"/>
    </row>
    <row r="295" spans="10:13" ht="21">
      <c r="J295" s="55"/>
      <c r="K295" s="55"/>
      <c r="L295" s="55"/>
      <c r="M295" s="55"/>
    </row>
    <row r="296" spans="10:13" ht="21">
      <c r="J296" s="55"/>
      <c r="K296" s="55"/>
      <c r="L296" s="55"/>
      <c r="M296" s="55"/>
    </row>
    <row r="297" spans="10:13" ht="21">
      <c r="J297" s="55"/>
      <c r="K297" s="55"/>
      <c r="L297" s="55"/>
      <c r="M297" s="55"/>
    </row>
    <row r="298" spans="10:13" ht="21">
      <c r="J298" s="55"/>
      <c r="K298" s="55"/>
      <c r="L298" s="55"/>
      <c r="M298" s="55"/>
    </row>
    <row r="299" spans="10:13" ht="21">
      <c r="J299" s="55"/>
      <c r="K299" s="55"/>
      <c r="L299" s="55"/>
      <c r="M299" s="55"/>
    </row>
    <row r="300" spans="10:13" ht="21">
      <c r="J300" s="55"/>
      <c r="K300" s="55"/>
      <c r="L300" s="55"/>
      <c r="M300" s="55"/>
    </row>
    <row r="301" spans="10:13" ht="21">
      <c r="J301" s="55"/>
      <c r="K301" s="55"/>
      <c r="L301" s="55"/>
      <c r="M301" s="55"/>
    </row>
    <row r="302" spans="10:13" ht="21">
      <c r="J302" s="55"/>
      <c r="K302" s="55"/>
      <c r="L302" s="55"/>
      <c r="M302" s="55"/>
    </row>
    <row r="303" spans="10:13" ht="21">
      <c r="J303" s="55"/>
      <c r="K303" s="55"/>
      <c r="L303" s="55"/>
      <c r="M303" s="55"/>
    </row>
    <row r="304" spans="10:13" ht="21">
      <c r="J304" s="55"/>
      <c r="K304" s="55"/>
      <c r="L304" s="55"/>
      <c r="M304" s="55"/>
    </row>
    <row r="305" spans="10:13" ht="21">
      <c r="J305" s="55"/>
      <c r="K305" s="55"/>
      <c r="L305" s="55"/>
      <c r="M305" s="55"/>
    </row>
    <row r="306" spans="10:13" ht="21">
      <c r="J306" s="55"/>
      <c r="K306" s="55"/>
      <c r="L306" s="55"/>
      <c r="M306" s="55"/>
    </row>
    <row r="307" spans="10:13" ht="21">
      <c r="J307" s="55"/>
      <c r="K307" s="55"/>
      <c r="L307" s="55"/>
      <c r="M307" s="55"/>
    </row>
    <row r="308" spans="10:13" ht="21">
      <c r="J308" s="55"/>
      <c r="K308" s="55"/>
      <c r="L308" s="55"/>
      <c r="M308" s="55"/>
    </row>
    <row r="309" spans="10:13" ht="21">
      <c r="J309" s="55"/>
      <c r="K309" s="55"/>
      <c r="L309" s="55"/>
      <c r="M309" s="55"/>
    </row>
    <row r="310" spans="10:13" ht="21">
      <c r="J310" s="55"/>
      <c r="K310" s="55"/>
      <c r="L310" s="55"/>
      <c r="M310" s="55"/>
    </row>
    <row r="311" spans="10:13" ht="21">
      <c r="J311" s="55"/>
      <c r="K311" s="55"/>
      <c r="L311" s="55"/>
      <c r="M311" s="55"/>
    </row>
    <row r="312" spans="10:13" ht="21">
      <c r="J312" s="55"/>
      <c r="K312" s="55"/>
      <c r="L312" s="55"/>
      <c r="M312" s="55"/>
    </row>
    <row r="313" spans="10:13" ht="21">
      <c r="J313" s="55"/>
      <c r="K313" s="55"/>
      <c r="L313" s="55"/>
      <c r="M313" s="55"/>
    </row>
    <row r="314" spans="10:13" ht="21">
      <c r="J314" s="55"/>
      <c r="K314" s="55"/>
      <c r="L314" s="55"/>
      <c r="M314" s="55"/>
    </row>
    <row r="315" spans="10:13" ht="21">
      <c r="J315" s="55"/>
      <c r="K315" s="55"/>
      <c r="L315" s="55"/>
      <c r="M315" s="55"/>
    </row>
    <row r="316" spans="10:13" ht="21">
      <c r="J316" s="55"/>
      <c r="K316" s="55"/>
      <c r="L316" s="55"/>
      <c r="M316" s="55"/>
    </row>
    <row r="317" spans="10:13" ht="21">
      <c r="J317" s="55"/>
      <c r="K317" s="55"/>
      <c r="L317" s="55"/>
      <c r="M317" s="55"/>
    </row>
    <row r="318" spans="10:13" ht="21">
      <c r="J318" s="55"/>
      <c r="K318" s="55"/>
      <c r="L318" s="55"/>
      <c r="M318" s="55"/>
    </row>
    <row r="319" spans="10:13" ht="21">
      <c r="J319" s="55"/>
      <c r="K319" s="55"/>
      <c r="L319" s="55"/>
      <c r="M319" s="55"/>
    </row>
    <row r="320" spans="10:13" ht="21">
      <c r="J320" s="55"/>
      <c r="K320" s="55"/>
      <c r="L320" s="55"/>
      <c r="M320" s="55"/>
    </row>
    <row r="321" spans="10:13" ht="21">
      <c r="J321" s="55"/>
      <c r="K321" s="55"/>
      <c r="L321" s="55"/>
      <c r="M321" s="55"/>
    </row>
    <row r="322" spans="10:13" ht="21">
      <c r="J322" s="55"/>
      <c r="K322" s="55"/>
      <c r="L322" s="55"/>
      <c r="M322" s="55"/>
    </row>
    <row r="323" spans="10:13" ht="21">
      <c r="J323" s="55"/>
      <c r="K323" s="55"/>
      <c r="L323" s="55"/>
      <c r="M323" s="55"/>
    </row>
    <row r="324" spans="10:13" ht="21">
      <c r="J324" s="55"/>
      <c r="K324" s="55"/>
      <c r="L324" s="55"/>
      <c r="M324" s="55"/>
    </row>
    <row r="325" spans="10:13" ht="21">
      <c r="J325" s="55"/>
      <c r="K325" s="55"/>
      <c r="L325" s="55"/>
      <c r="M325" s="55"/>
    </row>
    <row r="326" spans="10:13" ht="21">
      <c r="J326" s="55"/>
      <c r="K326" s="55"/>
      <c r="L326" s="55"/>
      <c r="M326" s="55"/>
    </row>
    <row r="327" spans="10:13" ht="21">
      <c r="J327" s="55"/>
      <c r="K327" s="55"/>
      <c r="L327" s="55"/>
      <c r="M327" s="55"/>
    </row>
    <row r="328" spans="10:13" ht="21">
      <c r="J328" s="55"/>
      <c r="K328" s="55"/>
      <c r="L328" s="55"/>
      <c r="M328" s="55"/>
    </row>
    <row r="329" spans="10:13" ht="21">
      <c r="J329" s="55"/>
      <c r="K329" s="55"/>
      <c r="L329" s="55"/>
      <c r="M329" s="55"/>
    </row>
    <row r="330" spans="10:13" ht="21">
      <c r="J330" s="55"/>
      <c r="K330" s="55"/>
      <c r="L330" s="55"/>
      <c r="M330" s="55"/>
    </row>
    <row r="331" spans="10:13" ht="21">
      <c r="J331" s="55"/>
      <c r="K331" s="55"/>
      <c r="L331" s="55"/>
      <c r="M331" s="55"/>
    </row>
    <row r="332" spans="10:13" ht="21">
      <c r="J332" s="55"/>
      <c r="K332" s="55"/>
      <c r="L332" s="55"/>
      <c r="M332" s="55"/>
    </row>
    <row r="333" spans="10:13" ht="21">
      <c r="J333" s="55"/>
      <c r="K333" s="55"/>
      <c r="L333" s="55"/>
      <c r="M333" s="55"/>
    </row>
    <row r="334" spans="10:13" ht="21">
      <c r="J334" s="55"/>
      <c r="K334" s="55"/>
      <c r="L334" s="55"/>
      <c r="M334" s="55"/>
    </row>
    <row r="335" spans="10:13" ht="21">
      <c r="J335" s="55"/>
      <c r="K335" s="55"/>
      <c r="L335" s="55"/>
      <c r="M335" s="55"/>
    </row>
    <row r="336" spans="10:13" ht="21">
      <c r="J336" s="55"/>
      <c r="K336" s="55"/>
      <c r="L336" s="55"/>
      <c r="M336" s="55"/>
    </row>
    <row r="337" spans="10:13" ht="21">
      <c r="J337" s="55"/>
      <c r="K337" s="55"/>
      <c r="L337" s="55"/>
      <c r="M337" s="55"/>
    </row>
    <row r="338" spans="10:13" ht="21">
      <c r="J338" s="55"/>
      <c r="K338" s="55"/>
      <c r="L338" s="55"/>
      <c r="M338" s="55"/>
    </row>
    <row r="339" spans="10:13" ht="21">
      <c r="J339" s="55"/>
      <c r="K339" s="55"/>
      <c r="L339" s="55"/>
      <c r="M339" s="55"/>
    </row>
    <row r="340" spans="10:13" ht="21">
      <c r="J340" s="55"/>
      <c r="K340" s="55"/>
      <c r="L340" s="55"/>
      <c r="M340" s="55"/>
    </row>
    <row r="341" spans="10:13" ht="21">
      <c r="J341" s="55"/>
      <c r="K341" s="55"/>
      <c r="L341" s="55"/>
      <c r="M341" s="55"/>
    </row>
    <row r="342" spans="10:13" ht="21">
      <c r="J342" s="55"/>
      <c r="K342" s="55"/>
      <c r="L342" s="55"/>
      <c r="M342" s="55"/>
    </row>
    <row r="343" spans="10:13" ht="21">
      <c r="J343" s="55"/>
      <c r="K343" s="55"/>
      <c r="L343" s="55"/>
      <c r="M343" s="55"/>
    </row>
    <row r="344" spans="10:13" ht="21">
      <c r="J344" s="55"/>
      <c r="K344" s="55"/>
      <c r="L344" s="55"/>
      <c r="M344" s="55"/>
    </row>
    <row r="345" spans="10:13" ht="21">
      <c r="J345" s="55"/>
      <c r="K345" s="55"/>
      <c r="L345" s="55"/>
      <c r="M345" s="55"/>
    </row>
    <row r="346" spans="10:13" ht="21">
      <c r="J346" s="55"/>
      <c r="K346" s="55"/>
      <c r="L346" s="55"/>
      <c r="M346" s="55"/>
    </row>
    <row r="347" spans="10:13" ht="21">
      <c r="J347" s="55"/>
      <c r="K347" s="55"/>
      <c r="L347" s="55"/>
      <c r="M347" s="55"/>
    </row>
    <row r="348" spans="10:13" ht="21">
      <c r="J348" s="55"/>
      <c r="K348" s="55"/>
      <c r="L348" s="55"/>
      <c r="M348" s="55"/>
    </row>
    <row r="349" spans="10:13" ht="21">
      <c r="J349" s="55"/>
      <c r="K349" s="55"/>
      <c r="L349" s="55"/>
      <c r="M349" s="55"/>
    </row>
    <row r="350" spans="10:13" ht="21">
      <c r="J350" s="55"/>
      <c r="K350" s="55"/>
      <c r="L350" s="55"/>
      <c r="M350" s="55"/>
    </row>
    <row r="351" spans="10:13" ht="21">
      <c r="J351" s="55"/>
      <c r="K351" s="55"/>
      <c r="L351" s="55"/>
      <c r="M351" s="55"/>
    </row>
    <row r="352" spans="10:13" ht="21">
      <c r="J352" s="55"/>
      <c r="K352" s="55"/>
      <c r="L352" s="55"/>
      <c r="M352" s="55"/>
    </row>
    <row r="353" spans="10:13" ht="21">
      <c r="J353" s="55"/>
      <c r="K353" s="55"/>
      <c r="L353" s="55"/>
      <c r="M353" s="55"/>
    </row>
    <row r="354" spans="10:13" ht="21">
      <c r="J354" s="55"/>
      <c r="K354" s="55"/>
      <c r="L354" s="55"/>
      <c r="M354" s="55"/>
    </row>
    <row r="355" spans="10:13" ht="21">
      <c r="J355" s="55"/>
      <c r="K355" s="55"/>
      <c r="L355" s="55"/>
      <c r="M355" s="55"/>
    </row>
    <row r="356" spans="10:13" ht="21">
      <c r="J356" s="55"/>
      <c r="K356" s="55"/>
      <c r="L356" s="55"/>
      <c r="M356" s="55"/>
    </row>
    <row r="357" spans="10:13" ht="21">
      <c r="J357" s="55"/>
      <c r="K357" s="55"/>
      <c r="L357" s="55"/>
      <c r="M357" s="55"/>
    </row>
    <row r="358" spans="10:13" ht="21">
      <c r="J358" s="55"/>
      <c r="K358" s="55"/>
      <c r="L358" s="55"/>
      <c r="M358" s="55"/>
    </row>
    <row r="359" spans="10:13" ht="21">
      <c r="J359" s="55"/>
      <c r="K359" s="55"/>
      <c r="L359" s="55"/>
      <c r="M359" s="55"/>
    </row>
    <row r="360" spans="10:13" ht="21">
      <c r="J360" s="55"/>
      <c r="K360" s="55"/>
      <c r="L360" s="55"/>
      <c r="M360" s="55"/>
    </row>
    <row r="361" spans="10:13" ht="21">
      <c r="J361" s="55"/>
      <c r="K361" s="55"/>
      <c r="L361" s="55"/>
      <c r="M361" s="55"/>
    </row>
    <row r="362" spans="10:13" ht="21">
      <c r="J362" s="55"/>
      <c r="K362" s="55"/>
      <c r="L362" s="55"/>
      <c r="M362" s="55"/>
    </row>
    <row r="363" spans="10:13" ht="21">
      <c r="J363" s="55"/>
      <c r="K363" s="55"/>
      <c r="L363" s="55"/>
      <c r="M363" s="55"/>
    </row>
    <row r="364" spans="10:13" ht="21">
      <c r="J364" s="55"/>
      <c r="K364" s="55"/>
      <c r="L364" s="55"/>
      <c r="M364" s="55"/>
    </row>
    <row r="365" spans="10:13" ht="21">
      <c r="J365" s="55"/>
      <c r="K365" s="55"/>
      <c r="L365" s="55"/>
      <c r="M365" s="55"/>
    </row>
    <row r="366" spans="10:13" ht="21">
      <c r="J366" s="55"/>
      <c r="K366" s="55"/>
      <c r="L366" s="55"/>
      <c r="M366" s="55"/>
    </row>
    <row r="367" spans="10:13" ht="21">
      <c r="J367" s="55"/>
      <c r="K367" s="55"/>
      <c r="L367" s="55"/>
      <c r="M367" s="55"/>
    </row>
    <row r="368" spans="10:13" ht="21">
      <c r="J368" s="55"/>
      <c r="K368" s="55"/>
      <c r="L368" s="55"/>
      <c r="M368" s="55"/>
    </row>
    <row r="369" spans="10:13" ht="21">
      <c r="J369" s="55"/>
      <c r="K369" s="55"/>
      <c r="L369" s="55"/>
      <c r="M369" s="55"/>
    </row>
    <row r="370" spans="10:13" ht="21">
      <c r="J370" s="55"/>
      <c r="K370" s="55"/>
      <c r="L370" s="55"/>
      <c r="M370" s="55"/>
    </row>
    <row r="371" spans="10:13" ht="21">
      <c r="J371" s="55"/>
      <c r="K371" s="55"/>
      <c r="L371" s="55"/>
      <c r="M371" s="55"/>
    </row>
    <row r="372" spans="10:13" ht="21">
      <c r="J372" s="55"/>
      <c r="K372" s="55"/>
      <c r="L372" s="55"/>
      <c r="M372" s="55"/>
    </row>
    <row r="373" spans="10:13" ht="21">
      <c r="J373" s="55"/>
      <c r="K373" s="55"/>
      <c r="L373" s="55"/>
      <c r="M373" s="55"/>
    </row>
    <row r="374" spans="10:13" ht="21">
      <c r="J374" s="55"/>
      <c r="K374" s="55"/>
      <c r="L374" s="55"/>
      <c r="M374" s="55"/>
    </row>
    <row r="375" spans="10:13" ht="21">
      <c r="J375" s="55"/>
      <c r="K375" s="55"/>
      <c r="L375" s="55"/>
      <c r="M375" s="55"/>
    </row>
    <row r="376" spans="10:13" ht="21">
      <c r="J376" s="55"/>
      <c r="K376" s="55"/>
      <c r="L376" s="55"/>
      <c r="M376" s="55"/>
    </row>
    <row r="377" spans="10:13" ht="21">
      <c r="J377" s="55"/>
      <c r="K377" s="55"/>
      <c r="L377" s="55"/>
      <c r="M377" s="55"/>
    </row>
    <row r="378" spans="10:13" ht="21">
      <c r="J378" s="55"/>
      <c r="K378" s="55"/>
      <c r="L378" s="55"/>
      <c r="M378" s="55"/>
    </row>
    <row r="379" spans="10:13" ht="21">
      <c r="J379" s="55"/>
      <c r="K379" s="55"/>
      <c r="L379" s="55"/>
      <c r="M379" s="55"/>
    </row>
    <row r="380" spans="10:13" ht="21">
      <c r="J380" s="55"/>
      <c r="K380" s="55"/>
      <c r="L380" s="55"/>
      <c r="M380" s="55"/>
    </row>
    <row r="381" spans="10:13" ht="21">
      <c r="J381" s="55"/>
      <c r="K381" s="55"/>
      <c r="L381" s="55"/>
      <c r="M381" s="55"/>
    </row>
    <row r="382" spans="10:13" ht="21">
      <c r="J382" s="55"/>
      <c r="K382" s="55"/>
      <c r="L382" s="55"/>
      <c r="M382" s="55"/>
    </row>
    <row r="383" spans="10:13" ht="21">
      <c r="J383" s="55"/>
      <c r="K383" s="55"/>
      <c r="L383" s="55"/>
      <c r="M383" s="55"/>
    </row>
    <row r="384" spans="10:13" ht="21">
      <c r="J384" s="55"/>
      <c r="K384" s="55"/>
      <c r="L384" s="55"/>
      <c r="M384" s="55"/>
    </row>
    <row r="385" spans="10:13" ht="21">
      <c r="J385" s="55"/>
      <c r="K385" s="55"/>
      <c r="L385" s="55"/>
      <c r="M385" s="55"/>
    </row>
    <row r="386" spans="10:13" ht="21">
      <c r="J386" s="55"/>
      <c r="K386" s="55"/>
      <c r="L386" s="55"/>
      <c r="M386" s="55"/>
    </row>
    <row r="387" spans="10:13" ht="21">
      <c r="J387" s="55"/>
      <c r="K387" s="55"/>
      <c r="L387" s="55"/>
      <c r="M387" s="55"/>
    </row>
    <row r="388" spans="10:13" ht="21">
      <c r="J388" s="55"/>
      <c r="K388" s="55"/>
      <c r="L388" s="55"/>
      <c r="M388" s="55"/>
    </row>
    <row r="389" spans="10:13" ht="21">
      <c r="J389" s="55"/>
      <c r="K389" s="55"/>
      <c r="L389" s="55"/>
      <c r="M389" s="55"/>
    </row>
    <row r="390" spans="10:13" ht="21">
      <c r="J390" s="55"/>
      <c r="K390" s="55"/>
      <c r="L390" s="55"/>
      <c r="M390" s="55"/>
    </row>
    <row r="391" spans="10:13" ht="21">
      <c r="J391" s="55"/>
      <c r="K391" s="55"/>
      <c r="L391" s="55"/>
      <c r="M391" s="55"/>
    </row>
    <row r="392" spans="10:13" ht="21">
      <c r="J392" s="55"/>
      <c r="K392" s="55"/>
      <c r="L392" s="55"/>
      <c r="M392" s="55"/>
    </row>
    <row r="393" spans="10:13" ht="21">
      <c r="J393" s="55"/>
      <c r="K393" s="55"/>
      <c r="L393" s="55"/>
      <c r="M393" s="55"/>
    </row>
    <row r="394" spans="10:13" ht="21">
      <c r="J394" s="55"/>
      <c r="K394" s="55"/>
      <c r="L394" s="55"/>
      <c r="M394" s="55"/>
    </row>
    <row r="395" spans="10:13" ht="21">
      <c r="J395" s="55"/>
      <c r="K395" s="55"/>
      <c r="L395" s="55"/>
      <c r="M395" s="55"/>
    </row>
    <row r="396" spans="10:13" ht="21">
      <c r="J396" s="55"/>
      <c r="K396" s="55"/>
      <c r="L396" s="55"/>
      <c r="M396" s="55"/>
    </row>
    <row r="397" spans="10:13" ht="21">
      <c r="J397" s="55"/>
      <c r="K397" s="55"/>
      <c r="L397" s="55"/>
      <c r="M397" s="55"/>
    </row>
    <row r="398" spans="10:13" ht="21">
      <c r="J398" s="55"/>
      <c r="K398" s="55"/>
      <c r="L398" s="55"/>
      <c r="M398" s="55"/>
    </row>
    <row r="399" spans="10:13" ht="21">
      <c r="J399" s="55"/>
      <c r="K399" s="55"/>
      <c r="L399" s="55"/>
      <c r="M399" s="55"/>
    </row>
    <row r="400" spans="10:13" ht="21">
      <c r="J400" s="55"/>
      <c r="K400" s="55"/>
      <c r="L400" s="55"/>
      <c r="M400" s="55"/>
    </row>
    <row r="401" spans="10:13" ht="21">
      <c r="J401" s="55"/>
      <c r="K401" s="55"/>
      <c r="L401" s="55"/>
      <c r="M401" s="55"/>
    </row>
    <row r="402" spans="10:13" ht="21">
      <c r="J402" s="55"/>
      <c r="K402" s="55"/>
      <c r="L402" s="55"/>
      <c r="M402" s="55"/>
    </row>
    <row r="403" spans="10:13" ht="21">
      <c r="J403" s="55"/>
      <c r="K403" s="55"/>
      <c r="L403" s="55"/>
      <c r="M403" s="55"/>
    </row>
    <row r="404" spans="10:13" ht="21">
      <c r="J404" s="55"/>
      <c r="K404" s="55"/>
      <c r="L404" s="55"/>
      <c r="M404" s="55"/>
    </row>
    <row r="405" spans="10:13" ht="21">
      <c r="J405" s="55"/>
      <c r="K405" s="55"/>
      <c r="L405" s="55"/>
      <c r="M405" s="55"/>
    </row>
    <row r="406" spans="10:13" ht="21">
      <c r="J406" s="55"/>
      <c r="K406" s="55"/>
      <c r="L406" s="55"/>
      <c r="M406" s="55"/>
    </row>
    <row r="407" spans="10:13" ht="21">
      <c r="J407" s="55"/>
      <c r="K407" s="55"/>
      <c r="L407" s="55"/>
      <c r="M407" s="55"/>
    </row>
    <row r="408" spans="10:13" ht="21">
      <c r="J408" s="55"/>
      <c r="K408" s="55"/>
      <c r="L408" s="55"/>
      <c r="M408" s="55"/>
    </row>
    <row r="409" spans="10:13" ht="21">
      <c r="J409" s="55"/>
      <c r="K409" s="55"/>
      <c r="L409" s="55"/>
      <c r="M409" s="55"/>
    </row>
    <row r="410" spans="10:13" ht="21">
      <c r="J410" s="55"/>
      <c r="K410" s="55"/>
      <c r="L410" s="55"/>
      <c r="M410" s="55"/>
    </row>
    <row r="411" spans="10:13" ht="21">
      <c r="J411" s="55"/>
      <c r="K411" s="55"/>
      <c r="L411" s="55"/>
      <c r="M411" s="55"/>
    </row>
    <row r="412" spans="10:13" ht="21">
      <c r="J412" s="55"/>
      <c r="K412" s="55"/>
      <c r="L412" s="55"/>
      <c r="M412" s="55"/>
    </row>
    <row r="413" spans="10:13" ht="21">
      <c r="J413" s="55"/>
      <c r="K413" s="55"/>
      <c r="L413" s="55"/>
      <c r="M413" s="55"/>
    </row>
    <row r="414" spans="10:13" ht="21">
      <c r="J414" s="55"/>
      <c r="K414" s="55"/>
      <c r="L414" s="55"/>
      <c r="M414" s="55"/>
    </row>
    <row r="415" spans="10:13" ht="21">
      <c r="J415" s="55"/>
      <c r="K415" s="55"/>
      <c r="L415" s="55"/>
      <c r="M415" s="55"/>
    </row>
    <row r="416" spans="10:13" ht="21">
      <c r="J416" s="55"/>
      <c r="K416" s="55"/>
      <c r="L416" s="55"/>
      <c r="M416" s="55"/>
    </row>
    <row r="417" spans="10:13" ht="21">
      <c r="J417" s="55"/>
      <c r="K417" s="55"/>
      <c r="L417" s="55"/>
      <c r="M417" s="55"/>
    </row>
    <row r="418" spans="10:13" ht="21">
      <c r="J418" s="55"/>
      <c r="K418" s="55"/>
      <c r="L418" s="55"/>
      <c r="M418" s="55"/>
    </row>
    <row r="419" spans="10:13" ht="21">
      <c r="J419" s="55"/>
      <c r="K419" s="55"/>
      <c r="L419" s="55"/>
      <c r="M419" s="55"/>
    </row>
    <row r="420" spans="10:13" ht="21">
      <c r="J420" s="55"/>
      <c r="K420" s="55"/>
      <c r="L420" s="55"/>
      <c r="M420" s="55"/>
    </row>
    <row r="421" spans="10:13" ht="21">
      <c r="J421" s="55"/>
      <c r="K421" s="55"/>
      <c r="L421" s="55"/>
      <c r="M421" s="55"/>
    </row>
    <row r="422" spans="10:13" ht="21">
      <c r="J422" s="55"/>
      <c r="K422" s="55"/>
      <c r="L422" s="55"/>
      <c r="M422" s="55"/>
    </row>
    <row r="423" spans="10:13" ht="21">
      <c r="J423" s="55"/>
      <c r="K423" s="55"/>
      <c r="L423" s="55"/>
      <c r="M423" s="55"/>
    </row>
    <row r="424" spans="10:13" ht="21">
      <c r="J424" s="55"/>
      <c r="K424" s="55"/>
      <c r="L424" s="55"/>
      <c r="M424" s="55"/>
    </row>
    <row r="425" spans="10:13" ht="21">
      <c r="J425" s="55"/>
      <c r="K425" s="55"/>
      <c r="L425" s="55"/>
      <c r="M425" s="55"/>
    </row>
    <row r="426" spans="10:13" ht="21">
      <c r="J426" s="55"/>
      <c r="K426" s="55"/>
      <c r="L426" s="55"/>
      <c r="M426" s="55"/>
    </row>
    <row r="427" spans="10:13" ht="21">
      <c r="J427" s="55"/>
      <c r="K427" s="55"/>
      <c r="L427" s="55"/>
      <c r="M427" s="55"/>
    </row>
    <row r="428" spans="10:13" ht="21">
      <c r="J428" s="55"/>
      <c r="K428" s="55"/>
      <c r="L428" s="55"/>
      <c r="M428" s="55"/>
    </row>
    <row r="429" spans="10:13" ht="21">
      <c r="J429" s="55"/>
      <c r="K429" s="55"/>
      <c r="L429" s="55"/>
      <c r="M429" s="55"/>
    </row>
    <row r="430" spans="10:13" ht="21">
      <c r="J430" s="55"/>
      <c r="K430" s="55"/>
      <c r="L430" s="55"/>
      <c r="M430" s="55"/>
    </row>
    <row r="431" spans="10:13" ht="21">
      <c r="J431" s="55"/>
      <c r="K431" s="55"/>
      <c r="L431" s="55"/>
      <c r="M431" s="55"/>
    </row>
    <row r="432" spans="10:13" ht="21">
      <c r="J432" s="55"/>
      <c r="K432" s="55"/>
      <c r="L432" s="55"/>
      <c r="M432" s="55"/>
    </row>
    <row r="433" spans="10:13" ht="21">
      <c r="J433" s="55"/>
      <c r="K433" s="55"/>
      <c r="L433" s="55"/>
      <c r="M433" s="55"/>
    </row>
    <row r="434" spans="10:13" ht="21">
      <c r="J434" s="55"/>
      <c r="K434" s="55"/>
      <c r="L434" s="55"/>
      <c r="M434" s="55"/>
    </row>
    <row r="435" spans="10:13" ht="21">
      <c r="J435" s="55"/>
      <c r="K435" s="55"/>
      <c r="L435" s="55"/>
      <c r="M435" s="55"/>
    </row>
    <row r="436" spans="10:13" ht="21">
      <c r="J436" s="55"/>
      <c r="K436" s="55"/>
      <c r="L436" s="55"/>
      <c r="M436" s="55"/>
    </row>
    <row r="437" spans="10:13" ht="21">
      <c r="J437" s="55"/>
      <c r="K437" s="55"/>
      <c r="L437" s="55"/>
      <c r="M437" s="55"/>
    </row>
    <row r="438" spans="10:13" ht="21">
      <c r="J438" s="55"/>
      <c r="K438" s="55"/>
      <c r="L438" s="55"/>
      <c r="M438" s="55"/>
    </row>
    <row r="439" spans="10:13" ht="21">
      <c r="J439" s="55"/>
      <c r="K439" s="55"/>
      <c r="L439" s="55"/>
      <c r="M439" s="55"/>
    </row>
    <row r="440" spans="10:13" ht="21">
      <c r="J440" s="55"/>
      <c r="K440" s="55"/>
      <c r="L440" s="55"/>
      <c r="M440" s="55"/>
    </row>
    <row r="441" spans="10:13" ht="21">
      <c r="J441" s="55"/>
      <c r="K441" s="55"/>
      <c r="L441" s="55"/>
      <c r="M441" s="55"/>
    </row>
    <row r="442" spans="10:13" ht="21">
      <c r="J442" s="55"/>
      <c r="K442" s="55"/>
      <c r="L442" s="55"/>
      <c r="M442" s="55"/>
    </row>
    <row r="443" spans="10:13" ht="21">
      <c r="J443" s="55"/>
      <c r="K443" s="55"/>
      <c r="L443" s="55"/>
      <c r="M443" s="55"/>
    </row>
    <row r="444" spans="10:13" ht="21">
      <c r="J444" s="55"/>
      <c r="K444" s="55"/>
      <c r="L444" s="55"/>
      <c r="M444" s="55"/>
    </row>
    <row r="445" spans="10:13" ht="21">
      <c r="J445" s="55"/>
      <c r="K445" s="55"/>
      <c r="L445" s="55"/>
      <c r="M445" s="55"/>
    </row>
    <row r="446" spans="10:13" ht="21">
      <c r="J446" s="55"/>
      <c r="K446" s="55"/>
      <c r="L446" s="55"/>
      <c r="M446" s="55"/>
    </row>
    <row r="447" spans="10:13" ht="21">
      <c r="J447" s="55"/>
      <c r="K447" s="55"/>
      <c r="L447" s="55"/>
      <c r="M447" s="55"/>
    </row>
    <row r="448" spans="10:13" ht="21">
      <c r="J448" s="55"/>
      <c r="K448" s="55"/>
      <c r="L448" s="55"/>
      <c r="M448" s="55"/>
    </row>
    <row r="449" spans="10:13" ht="21">
      <c r="J449" s="55"/>
      <c r="K449" s="55"/>
      <c r="L449" s="55"/>
      <c r="M449" s="55"/>
    </row>
    <row r="450" spans="10:13" ht="21">
      <c r="J450" s="55"/>
      <c r="K450" s="55"/>
      <c r="L450" s="55"/>
      <c r="M450" s="55"/>
    </row>
    <row r="451" spans="10:13" ht="21">
      <c r="J451" s="55"/>
      <c r="K451" s="55"/>
      <c r="L451" s="55"/>
      <c r="M451" s="55"/>
    </row>
    <row r="452" spans="10:13" ht="21">
      <c r="J452" s="55"/>
      <c r="K452" s="55"/>
      <c r="L452" s="55"/>
      <c r="M452" s="55"/>
    </row>
    <row r="453" spans="10:13" ht="21">
      <c r="J453" s="55"/>
      <c r="K453" s="55"/>
      <c r="L453" s="55"/>
      <c r="M453" s="55"/>
    </row>
    <row r="454" spans="10:13" ht="21">
      <c r="J454" s="55"/>
      <c r="K454" s="55"/>
      <c r="L454" s="55"/>
      <c r="M454" s="55"/>
    </row>
    <row r="455" spans="10:13" ht="21">
      <c r="J455" s="55"/>
      <c r="K455" s="55"/>
      <c r="L455" s="55"/>
      <c r="M455" s="55"/>
    </row>
    <row r="456" spans="10:13" ht="21">
      <c r="J456" s="55"/>
      <c r="K456" s="55"/>
      <c r="L456" s="55"/>
      <c r="M456" s="55"/>
    </row>
    <row r="457" spans="10:13" ht="21">
      <c r="J457" s="55"/>
      <c r="K457" s="55"/>
      <c r="L457" s="55"/>
      <c r="M457" s="55"/>
    </row>
    <row r="458" spans="10:13" ht="21">
      <c r="J458" s="55"/>
      <c r="K458" s="55"/>
      <c r="L458" s="55"/>
      <c r="M458" s="55"/>
    </row>
    <row r="459" spans="10:13" ht="21">
      <c r="J459" s="55"/>
      <c r="K459" s="55"/>
      <c r="L459" s="55"/>
      <c r="M459" s="55"/>
    </row>
    <row r="460" spans="10:13" ht="21">
      <c r="J460" s="55"/>
      <c r="K460" s="55"/>
      <c r="L460" s="55"/>
      <c r="M460" s="55"/>
    </row>
    <row r="461" spans="10:13" ht="21">
      <c r="J461" s="55"/>
      <c r="K461" s="55"/>
      <c r="L461" s="55"/>
      <c r="M461" s="55"/>
    </row>
    <row r="462" spans="10:13" ht="21">
      <c r="J462" s="55"/>
      <c r="K462" s="55"/>
      <c r="L462" s="55"/>
      <c r="M462" s="55"/>
    </row>
    <row r="463" spans="10:13" ht="21">
      <c r="J463" s="55"/>
      <c r="K463" s="55"/>
      <c r="L463" s="55"/>
      <c r="M463" s="55"/>
    </row>
    <row r="464" spans="10:13" ht="21">
      <c r="J464" s="55"/>
      <c r="K464" s="55"/>
      <c r="L464" s="55"/>
      <c r="M464" s="55"/>
    </row>
    <row r="465" spans="10:13" ht="21">
      <c r="J465" s="55"/>
      <c r="K465" s="55"/>
      <c r="L465" s="55"/>
      <c r="M465" s="55"/>
    </row>
    <row r="466" spans="10:13" ht="21">
      <c r="J466" s="55"/>
      <c r="K466" s="55"/>
      <c r="L466" s="55"/>
      <c r="M466" s="55"/>
    </row>
    <row r="467" spans="10:13" ht="21">
      <c r="J467" s="55"/>
      <c r="K467" s="55"/>
      <c r="L467" s="55"/>
      <c r="M467" s="55"/>
    </row>
    <row r="468" spans="10:13" ht="21">
      <c r="J468" s="55"/>
      <c r="K468" s="55"/>
      <c r="L468" s="55"/>
      <c r="M468" s="55"/>
    </row>
    <row r="469" spans="10:13" ht="21">
      <c r="J469" s="55"/>
      <c r="K469" s="55"/>
      <c r="L469" s="55"/>
      <c r="M469" s="55"/>
    </row>
    <row r="470" spans="10:13" ht="21">
      <c r="J470" s="55"/>
      <c r="K470" s="55"/>
      <c r="L470" s="55"/>
      <c r="M470" s="55"/>
    </row>
    <row r="471" spans="10:13" ht="21">
      <c r="J471" s="55"/>
      <c r="K471" s="55"/>
      <c r="L471" s="55"/>
      <c r="M471" s="55"/>
    </row>
    <row r="472" spans="10:13" ht="21">
      <c r="J472" s="55"/>
      <c r="K472" s="55"/>
      <c r="L472" s="55"/>
      <c r="M472" s="55"/>
    </row>
    <row r="473" spans="10:13" ht="21">
      <c r="J473" s="55"/>
      <c r="K473" s="55"/>
      <c r="L473" s="55"/>
      <c r="M473" s="55"/>
    </row>
    <row r="474" spans="10:13" ht="21">
      <c r="J474" s="55"/>
      <c r="K474" s="55"/>
      <c r="L474" s="55"/>
      <c r="M474" s="55"/>
    </row>
    <row r="475" spans="10:13" ht="21">
      <c r="J475" s="55"/>
      <c r="K475" s="55"/>
      <c r="L475" s="55"/>
      <c r="M475" s="55"/>
    </row>
    <row r="476" spans="10:13" ht="21">
      <c r="J476" s="55"/>
      <c r="K476" s="55"/>
      <c r="L476" s="55"/>
      <c r="M476" s="55"/>
    </row>
    <row r="477" spans="10:13" ht="21">
      <c r="J477" s="55"/>
      <c r="K477" s="55"/>
      <c r="L477" s="55"/>
      <c r="M477" s="55"/>
    </row>
    <row r="478" spans="10:13" ht="21">
      <c r="J478" s="55"/>
      <c r="K478" s="55"/>
      <c r="L478" s="55"/>
      <c r="M478" s="55"/>
    </row>
    <row r="479" spans="10:13" ht="21">
      <c r="J479" s="55"/>
      <c r="K479" s="55"/>
      <c r="L479" s="55"/>
      <c r="M479" s="55"/>
    </row>
    <row r="480" spans="10:13" ht="21">
      <c r="J480" s="55"/>
      <c r="K480" s="55"/>
      <c r="L480" s="55"/>
      <c r="M480" s="55"/>
    </row>
    <row r="481" spans="10:13" ht="21">
      <c r="J481" s="55"/>
      <c r="K481" s="55"/>
      <c r="L481" s="55"/>
      <c r="M481" s="55"/>
    </row>
    <row r="482" spans="10:13" ht="21">
      <c r="J482" s="55"/>
      <c r="K482" s="55"/>
      <c r="L482" s="55"/>
      <c r="M482" s="55"/>
    </row>
    <row r="483" spans="10:13" ht="21">
      <c r="J483" s="55"/>
      <c r="K483" s="55"/>
      <c r="L483" s="55"/>
      <c r="M483" s="55"/>
    </row>
    <row r="484" spans="10:13" ht="21">
      <c r="J484" s="55"/>
      <c r="K484" s="55"/>
      <c r="L484" s="55"/>
      <c r="M484" s="55"/>
    </row>
    <row r="485" spans="10:13" ht="21">
      <c r="J485" s="55"/>
      <c r="K485" s="55"/>
      <c r="L485" s="55"/>
      <c r="M485" s="55"/>
    </row>
    <row r="486" spans="10:13" ht="21">
      <c r="J486" s="55"/>
      <c r="K486" s="55"/>
      <c r="L486" s="55"/>
      <c r="M486" s="55"/>
    </row>
    <row r="487" spans="10:13" ht="21">
      <c r="J487" s="55"/>
      <c r="K487" s="55"/>
      <c r="L487" s="55"/>
      <c r="M487" s="55"/>
    </row>
    <row r="488" spans="10:13" ht="21">
      <c r="J488" s="55"/>
      <c r="K488" s="55"/>
      <c r="L488" s="55"/>
      <c r="M488" s="55"/>
    </row>
    <row r="489" spans="10:13" ht="21">
      <c r="J489" s="55"/>
      <c r="K489" s="55"/>
      <c r="L489" s="55"/>
      <c r="M489" s="55"/>
    </row>
    <row r="490" spans="10:13" ht="21">
      <c r="J490" s="55"/>
      <c r="K490" s="55"/>
      <c r="L490" s="55"/>
      <c r="M490" s="55"/>
    </row>
    <row r="491" spans="10:13" ht="21">
      <c r="J491" s="55"/>
      <c r="K491" s="55"/>
      <c r="L491" s="55"/>
      <c r="M491" s="55"/>
    </row>
    <row r="492" spans="10:13" ht="21">
      <c r="J492" s="55"/>
      <c r="K492" s="55"/>
      <c r="L492" s="55"/>
      <c r="M492" s="55"/>
    </row>
    <row r="493" spans="10:13" ht="21">
      <c r="J493" s="55"/>
      <c r="K493" s="55"/>
      <c r="L493" s="55"/>
      <c r="M493" s="55"/>
    </row>
    <row r="494" spans="10:13" ht="21">
      <c r="J494" s="55"/>
      <c r="K494" s="55"/>
      <c r="L494" s="55"/>
      <c r="M494" s="55"/>
    </row>
    <row r="495" spans="10:13" ht="21">
      <c r="J495" s="55"/>
      <c r="K495" s="55"/>
      <c r="L495" s="55"/>
      <c r="M495" s="55"/>
    </row>
    <row r="496" spans="10:13" ht="21">
      <c r="J496" s="55"/>
      <c r="K496" s="55"/>
      <c r="L496" s="55"/>
      <c r="M496" s="55"/>
    </row>
    <row r="497" spans="10:13" ht="21">
      <c r="J497" s="55"/>
      <c r="K497" s="55"/>
      <c r="L497" s="55"/>
      <c r="M497" s="55"/>
    </row>
    <row r="498" spans="10:13" ht="21">
      <c r="J498" s="55"/>
      <c r="K498" s="55"/>
      <c r="L498" s="55"/>
      <c r="M498" s="55"/>
    </row>
    <row r="499" spans="10:13" ht="21">
      <c r="J499" s="55"/>
      <c r="K499" s="55"/>
      <c r="L499" s="55"/>
      <c r="M499" s="55"/>
    </row>
    <row r="500" spans="10:13" ht="21">
      <c r="J500" s="55"/>
      <c r="K500" s="55"/>
      <c r="L500" s="55"/>
      <c r="M500" s="55"/>
    </row>
    <row r="501" spans="10:13" ht="21">
      <c r="J501" s="55"/>
      <c r="K501" s="55"/>
      <c r="L501" s="55"/>
      <c r="M501" s="55"/>
    </row>
    <row r="502" spans="10:13" ht="21">
      <c r="J502" s="55"/>
      <c r="K502" s="55"/>
      <c r="L502" s="55"/>
      <c r="M502" s="55"/>
    </row>
    <row r="503" spans="10:13" ht="21">
      <c r="J503" s="55"/>
      <c r="K503" s="55"/>
      <c r="L503" s="55"/>
      <c r="M503" s="55"/>
    </row>
    <row r="504" spans="10:13" ht="21">
      <c r="J504" s="55"/>
      <c r="K504" s="55"/>
      <c r="L504" s="55"/>
      <c r="M504" s="55"/>
    </row>
    <row r="505" spans="10:13" ht="21">
      <c r="J505" s="55"/>
      <c r="K505" s="55"/>
      <c r="L505" s="55"/>
      <c r="M505" s="55"/>
    </row>
    <row r="506" spans="10:13" ht="21">
      <c r="J506" s="55"/>
      <c r="K506" s="55"/>
      <c r="L506" s="55"/>
      <c r="M506" s="55"/>
    </row>
    <row r="507" spans="10:13" ht="21">
      <c r="J507" s="55"/>
      <c r="K507" s="55"/>
      <c r="L507" s="55"/>
      <c r="M507" s="55"/>
    </row>
    <row r="508" spans="10:13" ht="21">
      <c r="J508" s="55"/>
      <c r="K508" s="55"/>
      <c r="L508" s="55"/>
      <c r="M508" s="55"/>
    </row>
    <row r="509" spans="10:13" ht="21">
      <c r="J509" s="55"/>
      <c r="K509" s="55"/>
      <c r="L509" s="55"/>
      <c r="M509" s="55"/>
    </row>
    <row r="510" spans="10:13" ht="21">
      <c r="J510" s="55"/>
      <c r="K510" s="55"/>
      <c r="L510" s="55"/>
      <c r="M510" s="55"/>
    </row>
    <row r="511" spans="10:13" ht="21">
      <c r="J511" s="55"/>
      <c r="K511" s="55"/>
      <c r="L511" s="55"/>
      <c r="M511" s="55"/>
    </row>
    <row r="512" spans="10:13" ht="21">
      <c r="J512" s="55"/>
      <c r="K512" s="55"/>
      <c r="L512" s="55"/>
      <c r="M512" s="55"/>
    </row>
    <row r="513" spans="10:13" ht="21">
      <c r="J513" s="55"/>
      <c r="K513" s="55"/>
      <c r="L513" s="55"/>
      <c r="M513" s="55"/>
    </row>
    <row r="514" spans="10:13" ht="21">
      <c r="J514" s="55"/>
      <c r="K514" s="55"/>
      <c r="L514" s="55"/>
      <c r="M514" s="55"/>
    </row>
    <row r="515" spans="10:13" ht="21">
      <c r="J515" s="55"/>
      <c r="K515" s="55"/>
      <c r="L515" s="55"/>
      <c r="M515" s="55"/>
    </row>
    <row r="516" spans="10:13" ht="21">
      <c r="J516" s="55"/>
      <c r="K516" s="55"/>
      <c r="L516" s="55"/>
      <c r="M516" s="55"/>
    </row>
    <row r="517" spans="10:13" ht="21">
      <c r="J517" s="55"/>
      <c r="K517" s="55"/>
      <c r="L517" s="55"/>
      <c r="M517" s="55"/>
    </row>
    <row r="518" spans="10:13" ht="21">
      <c r="J518" s="55"/>
      <c r="K518" s="55"/>
      <c r="L518" s="55"/>
      <c r="M518" s="55"/>
    </row>
    <row r="519" spans="10:13" ht="21">
      <c r="J519" s="55"/>
      <c r="K519" s="55"/>
      <c r="L519" s="55"/>
      <c r="M519" s="55"/>
    </row>
    <row r="520" spans="10:13" ht="21">
      <c r="J520" s="55"/>
      <c r="K520" s="55"/>
      <c r="L520" s="55"/>
      <c r="M520" s="55"/>
    </row>
    <row r="521" spans="10:13" ht="21">
      <c r="J521" s="55"/>
      <c r="K521" s="55"/>
      <c r="L521" s="55"/>
      <c r="M521" s="55"/>
    </row>
    <row r="522" spans="10:13" ht="21">
      <c r="J522" s="55"/>
      <c r="K522" s="55"/>
      <c r="L522" s="55"/>
      <c r="M522" s="55"/>
    </row>
    <row r="523" spans="10:13" ht="21">
      <c r="J523" s="55"/>
      <c r="K523" s="55"/>
      <c r="L523" s="55"/>
      <c r="M523" s="55"/>
    </row>
    <row r="524" spans="10:13" ht="21">
      <c r="J524" s="55"/>
      <c r="K524" s="55"/>
      <c r="L524" s="55"/>
      <c r="M524" s="55"/>
    </row>
    <row r="525" spans="10:13" ht="21">
      <c r="J525" s="55"/>
      <c r="K525" s="55"/>
      <c r="L525" s="55"/>
      <c r="M525" s="55"/>
    </row>
    <row r="526" spans="10:13" ht="21">
      <c r="J526" s="55"/>
      <c r="K526" s="55"/>
      <c r="L526" s="55"/>
      <c r="M526" s="55"/>
    </row>
    <row r="527" spans="10:13" ht="21">
      <c r="J527" s="55"/>
      <c r="K527" s="55"/>
      <c r="L527" s="55"/>
      <c r="M527" s="55"/>
    </row>
    <row r="528" spans="10:13" ht="21">
      <c r="J528" s="55"/>
      <c r="K528" s="55"/>
      <c r="L528" s="55"/>
      <c r="M528" s="55"/>
    </row>
    <row r="529" spans="10:13" ht="21">
      <c r="J529" s="55"/>
      <c r="K529" s="55"/>
      <c r="L529" s="55"/>
      <c r="M529" s="55"/>
    </row>
    <row r="530" spans="10:13" ht="21">
      <c r="J530" s="55"/>
      <c r="K530" s="55"/>
      <c r="L530" s="55"/>
      <c r="M530" s="55"/>
    </row>
    <row r="531" spans="10:13" ht="21">
      <c r="J531" s="55"/>
      <c r="K531" s="55"/>
      <c r="L531" s="55"/>
      <c r="M531" s="55"/>
    </row>
    <row r="532" spans="10:13" ht="21">
      <c r="J532" s="55"/>
      <c r="K532" s="55"/>
      <c r="L532" s="55"/>
      <c r="M532" s="55"/>
    </row>
  </sheetData>
  <mergeCells count="10">
    <mergeCell ref="A1:M1"/>
    <mergeCell ref="A2:M2"/>
    <mergeCell ref="A3:A5"/>
    <mergeCell ref="B3:E3"/>
    <mergeCell ref="F3:I3"/>
    <mergeCell ref="M3:M5"/>
    <mergeCell ref="C4:E4"/>
    <mergeCell ref="G4:I4"/>
    <mergeCell ref="J3:L3"/>
    <mergeCell ref="J4:L4"/>
  </mergeCells>
  <printOptions/>
  <pageMargins left="0.35433070866141736" right="0.196850393700787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ละมัย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32"/>
  <sheetViews>
    <sheetView workbookViewId="0" topLeftCell="A1">
      <selection activeCell="F18" sqref="F18"/>
    </sheetView>
  </sheetViews>
  <sheetFormatPr defaultColWidth="9.140625" defaultRowHeight="12.75"/>
  <cols>
    <col min="1" max="1" width="28.28125" style="1" customWidth="1"/>
    <col min="2" max="2" width="7.7109375" style="1" customWidth="1"/>
    <col min="3" max="5" width="5.8515625" style="1" customWidth="1"/>
    <col min="6" max="6" width="7.7109375" style="1" customWidth="1"/>
    <col min="7" max="9" width="5.8515625" style="1" customWidth="1"/>
    <col min="10" max="12" width="6.421875" style="1" customWidth="1"/>
    <col min="13" max="13" width="10.00390625" style="1" customWidth="1"/>
    <col min="14" max="16384" width="9.140625" style="1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94" t="s">
        <v>210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2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21">
      <c r="A6" s="34" t="s">
        <v>211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s="10" customFormat="1" ht="21">
      <c r="A7" s="9" t="s">
        <v>13</v>
      </c>
      <c r="B7" s="3">
        <v>10</v>
      </c>
      <c r="C7" s="3">
        <v>12</v>
      </c>
      <c r="D7" s="3">
        <v>0</v>
      </c>
      <c r="E7" s="3">
        <v>0</v>
      </c>
      <c r="F7" s="3">
        <v>6</v>
      </c>
      <c r="G7" s="3">
        <v>12</v>
      </c>
      <c r="H7" s="3">
        <v>0</v>
      </c>
      <c r="I7" s="3">
        <v>0</v>
      </c>
      <c r="J7" s="45">
        <f>(B7*C7+F7*G7)/24</f>
        <v>8</v>
      </c>
      <c r="K7" s="45">
        <f>(B7*D7+F7*H7)/24</f>
        <v>0</v>
      </c>
      <c r="L7" s="45">
        <f>(B7*E7+F7*I7)/24</f>
        <v>0</v>
      </c>
      <c r="M7" s="46">
        <f>SUM(J7:L7)</f>
        <v>8</v>
      </c>
    </row>
    <row r="8" spans="1:13" s="10" customFormat="1" ht="21">
      <c r="A8" s="9" t="s">
        <v>12</v>
      </c>
      <c r="B8" s="3">
        <v>0</v>
      </c>
      <c r="C8" s="3"/>
      <c r="D8" s="3"/>
      <c r="E8" s="3"/>
      <c r="F8" s="3">
        <v>10</v>
      </c>
      <c r="G8" s="3">
        <v>15</v>
      </c>
      <c r="H8" s="3">
        <v>0</v>
      </c>
      <c r="I8" s="3">
        <v>0</v>
      </c>
      <c r="J8" s="45">
        <f>(B8*C8+F8*G8)/12</f>
        <v>12.5</v>
      </c>
      <c r="K8" s="45">
        <f>(B8*D8+F8*H8)/12</f>
        <v>0</v>
      </c>
      <c r="L8" s="45">
        <f>(B8*E8+F8*I8)/12</f>
        <v>0</v>
      </c>
      <c r="M8" s="46">
        <f>SUM(J8:L8)</f>
        <v>12.5</v>
      </c>
    </row>
    <row r="9" spans="1:13" s="10" customFormat="1" ht="21">
      <c r="A9" s="11" t="s">
        <v>212</v>
      </c>
      <c r="B9" s="6">
        <f>SUM(B7:B8)</f>
        <v>10</v>
      </c>
      <c r="C9" s="6"/>
      <c r="D9" s="6"/>
      <c r="E9" s="6"/>
      <c r="F9" s="6">
        <f>SUM(F7:F8)</f>
        <v>16</v>
      </c>
      <c r="G9" s="6"/>
      <c r="H9" s="6"/>
      <c r="I9" s="6"/>
      <c r="J9" s="47">
        <f>SUM(J7:J8)</f>
        <v>20.5</v>
      </c>
      <c r="K9" s="47">
        <f>SUM(K7:K8)</f>
        <v>0</v>
      </c>
      <c r="L9" s="47">
        <f>SUM(L7:L8)</f>
        <v>0</v>
      </c>
      <c r="M9" s="48">
        <f>SUM(M7:M8)</f>
        <v>20.5</v>
      </c>
    </row>
    <row r="10" spans="1:13" ht="21">
      <c r="A10" s="98" t="s">
        <v>213</v>
      </c>
      <c r="B10" s="99"/>
      <c r="C10" s="99"/>
      <c r="D10" s="99"/>
      <c r="E10" s="99"/>
      <c r="F10" s="99"/>
      <c r="G10" s="99"/>
      <c r="H10" s="99"/>
      <c r="I10" s="99"/>
      <c r="J10" s="85"/>
      <c r="K10" s="85"/>
      <c r="L10" s="85"/>
      <c r="M10" s="109"/>
    </row>
    <row r="11" spans="1:13" s="10" customFormat="1" ht="21">
      <c r="A11" s="9" t="s">
        <v>13</v>
      </c>
      <c r="B11" s="3">
        <v>12</v>
      </c>
      <c r="C11" s="3">
        <v>12</v>
      </c>
      <c r="D11" s="3">
        <v>0</v>
      </c>
      <c r="E11" s="3">
        <v>0</v>
      </c>
      <c r="F11" s="3">
        <v>11</v>
      </c>
      <c r="G11" s="3">
        <v>12</v>
      </c>
      <c r="H11" s="3">
        <v>0</v>
      </c>
      <c r="I11" s="3">
        <v>0</v>
      </c>
      <c r="J11" s="45">
        <f>(B11*C11+F11*G11)/24</f>
        <v>11.5</v>
      </c>
      <c r="K11" s="45">
        <f>(B11*D11+F11*H11)/24</f>
        <v>0</v>
      </c>
      <c r="L11" s="45">
        <f>(B11*E11+F11*I11)/24</f>
        <v>0</v>
      </c>
      <c r="M11" s="46">
        <f>SUM(J11:L11)</f>
        <v>11.5</v>
      </c>
    </row>
    <row r="12" spans="1:13" s="10" customFormat="1" ht="21">
      <c r="A12" s="9" t="s">
        <v>12</v>
      </c>
      <c r="B12" s="3">
        <v>0</v>
      </c>
      <c r="C12" s="3"/>
      <c r="D12" s="3"/>
      <c r="E12" s="3"/>
      <c r="F12" s="3">
        <v>12</v>
      </c>
      <c r="G12" s="3">
        <v>15</v>
      </c>
      <c r="H12" s="3">
        <v>0</v>
      </c>
      <c r="I12" s="3">
        <v>0</v>
      </c>
      <c r="J12" s="45">
        <f>(B12*C12+F12*G12)/12</f>
        <v>15</v>
      </c>
      <c r="K12" s="45">
        <f>(B12*D12+F12*H12)/12</f>
        <v>0</v>
      </c>
      <c r="L12" s="45">
        <f>(B12*E12+F12*I12)/12</f>
        <v>0</v>
      </c>
      <c r="M12" s="46">
        <f>SUM(J12:L12)</f>
        <v>15</v>
      </c>
    </row>
    <row r="13" spans="1:13" s="10" customFormat="1" ht="21">
      <c r="A13" s="11" t="s">
        <v>195</v>
      </c>
      <c r="B13" s="6">
        <f>SUM(B11:B12)</f>
        <v>12</v>
      </c>
      <c r="C13" s="6"/>
      <c r="D13" s="6"/>
      <c r="E13" s="6"/>
      <c r="F13" s="6">
        <f>SUM(F11:F12)</f>
        <v>23</v>
      </c>
      <c r="G13" s="6"/>
      <c r="H13" s="6"/>
      <c r="I13" s="6"/>
      <c r="J13" s="47">
        <f>SUM(J11:J12)</f>
        <v>26.5</v>
      </c>
      <c r="K13" s="47">
        <f>SUM(K11:K12)</f>
        <v>0</v>
      </c>
      <c r="L13" s="47">
        <f>SUM(L11:L12)</f>
        <v>0</v>
      </c>
      <c r="M13" s="48">
        <f>SUM(M11:M12)</f>
        <v>26.5</v>
      </c>
    </row>
    <row r="14" spans="1:13" ht="21">
      <c r="A14" s="98" t="s">
        <v>214</v>
      </c>
      <c r="B14" s="99"/>
      <c r="C14" s="99"/>
      <c r="D14" s="99"/>
      <c r="E14" s="99"/>
      <c r="F14" s="99"/>
      <c r="G14" s="99"/>
      <c r="H14" s="99"/>
      <c r="I14" s="99"/>
      <c r="J14" s="85"/>
      <c r="K14" s="85"/>
      <c r="L14" s="85"/>
      <c r="M14" s="109"/>
    </row>
    <row r="15" spans="1:13" s="10" customFormat="1" ht="21">
      <c r="A15" s="9" t="s">
        <v>13</v>
      </c>
      <c r="B15" s="3">
        <v>9</v>
      </c>
      <c r="C15" s="3">
        <v>12</v>
      </c>
      <c r="D15" s="3">
        <v>0</v>
      </c>
      <c r="E15" s="3">
        <v>0</v>
      </c>
      <c r="F15" s="3">
        <v>17</v>
      </c>
      <c r="G15" s="3">
        <v>12</v>
      </c>
      <c r="H15" s="3">
        <v>0</v>
      </c>
      <c r="I15" s="3">
        <v>0</v>
      </c>
      <c r="J15" s="45">
        <f>(B15*C15+F15*G15)/24</f>
        <v>13</v>
      </c>
      <c r="K15" s="45">
        <f>(B15*D15+F15*H15)/24</f>
        <v>0</v>
      </c>
      <c r="L15" s="45">
        <f>(B15*E15+F15*I15)/24</f>
        <v>0</v>
      </c>
      <c r="M15" s="46">
        <f>SUM(J15:L15)</f>
        <v>13</v>
      </c>
    </row>
    <row r="16" spans="1:13" s="10" customFormat="1" ht="21">
      <c r="A16" s="9" t="s">
        <v>12</v>
      </c>
      <c r="B16" s="3">
        <v>0</v>
      </c>
      <c r="C16" s="3"/>
      <c r="D16" s="3"/>
      <c r="E16" s="3"/>
      <c r="F16" s="3">
        <v>9</v>
      </c>
      <c r="G16" s="3">
        <v>15</v>
      </c>
      <c r="H16" s="3">
        <v>0</v>
      </c>
      <c r="I16" s="3">
        <v>0</v>
      </c>
      <c r="J16" s="45">
        <f>(B16*C16+F16*G16)/12</f>
        <v>11.25</v>
      </c>
      <c r="K16" s="45">
        <f>(B16*D16+F16*H16)/12</f>
        <v>0</v>
      </c>
      <c r="L16" s="45">
        <f>(B16*E16+F16*I16)/12</f>
        <v>0</v>
      </c>
      <c r="M16" s="46">
        <f>SUM(J16:L16)</f>
        <v>11.25</v>
      </c>
    </row>
    <row r="17" spans="1:13" s="10" customFormat="1" ht="21.75" thickBot="1">
      <c r="A17" s="18" t="s">
        <v>205</v>
      </c>
      <c r="B17" s="19">
        <f>SUM(B15:B16)</f>
        <v>9</v>
      </c>
      <c r="C17" s="19"/>
      <c r="D17" s="19"/>
      <c r="E17" s="19"/>
      <c r="F17" s="19">
        <f>SUM(F15:F16)</f>
        <v>26</v>
      </c>
      <c r="G17" s="19"/>
      <c r="H17" s="19"/>
      <c r="I17" s="19"/>
      <c r="J17" s="51">
        <f>SUM(J15:J16)</f>
        <v>24.25</v>
      </c>
      <c r="K17" s="51">
        <f>SUM(K15:K16)</f>
        <v>0</v>
      </c>
      <c r="L17" s="51">
        <f>SUM(L15:L16)</f>
        <v>0</v>
      </c>
      <c r="M17" s="52">
        <f>SUM(M15:M16)</f>
        <v>24.25</v>
      </c>
    </row>
    <row r="18" spans="1:13" s="10" customFormat="1" ht="24" thickBot="1">
      <c r="A18" s="20" t="s">
        <v>67</v>
      </c>
      <c r="B18" s="16">
        <f>SUM(B17,B13,B9)</f>
        <v>31</v>
      </c>
      <c r="C18" s="16"/>
      <c r="D18" s="16"/>
      <c r="E18" s="16"/>
      <c r="F18" s="16">
        <f>SUM(F17,F13,F9)</f>
        <v>65</v>
      </c>
      <c r="G18" s="16"/>
      <c r="H18" s="16"/>
      <c r="I18" s="16"/>
      <c r="J18" s="63">
        <f>SUM(J17+J13+J9)</f>
        <v>71.25</v>
      </c>
      <c r="K18" s="63">
        <f>SUM(K17+K13+K9)</f>
        <v>0</v>
      </c>
      <c r="L18" s="63">
        <f>SUM(L17+L13+L9)</f>
        <v>0</v>
      </c>
      <c r="M18" s="64">
        <f>SUM(M17,M13,M9)</f>
        <v>71.25</v>
      </c>
    </row>
    <row r="19" spans="1:13" ht="21">
      <c r="A19" s="1" t="s">
        <v>215</v>
      </c>
      <c r="J19" s="55"/>
      <c r="K19" s="55"/>
      <c r="L19" s="55"/>
      <c r="M19" s="55"/>
    </row>
    <row r="20" spans="10:13" ht="21">
      <c r="J20" s="55"/>
      <c r="K20" s="55"/>
      <c r="L20" s="55"/>
      <c r="M20" s="55"/>
    </row>
    <row r="21" spans="10:13" ht="21">
      <c r="J21" s="55"/>
      <c r="K21" s="55"/>
      <c r="L21" s="55"/>
      <c r="M21" s="55"/>
    </row>
    <row r="22" spans="10:13" ht="21">
      <c r="J22" s="55"/>
      <c r="K22" s="55"/>
      <c r="L22" s="55"/>
      <c r="M22" s="55"/>
    </row>
    <row r="23" spans="10:13" ht="21">
      <c r="J23" s="55"/>
      <c r="K23" s="55"/>
      <c r="L23" s="55"/>
      <c r="M23" s="55"/>
    </row>
    <row r="24" spans="10:13" ht="21">
      <c r="J24" s="55"/>
      <c r="K24" s="55"/>
      <c r="L24" s="55"/>
      <c r="M24" s="55"/>
    </row>
    <row r="25" spans="10:13" ht="21">
      <c r="J25" s="55"/>
      <c r="K25" s="55"/>
      <c r="L25" s="55"/>
      <c r="M25" s="55"/>
    </row>
    <row r="27" spans="10:13" ht="21">
      <c r="J27" s="55"/>
      <c r="K27" s="55"/>
      <c r="L27" s="55"/>
      <c r="M27" s="55"/>
    </row>
    <row r="28" spans="10:13" ht="21">
      <c r="J28" s="55"/>
      <c r="K28" s="55"/>
      <c r="L28" s="55"/>
      <c r="M28" s="55"/>
    </row>
    <row r="29" spans="10:13" ht="21">
      <c r="J29" s="55"/>
      <c r="K29" s="55"/>
      <c r="L29" s="55"/>
      <c r="M29" s="55"/>
    </row>
    <row r="30" spans="10:13" ht="21">
      <c r="J30" s="55"/>
      <c r="K30" s="55"/>
      <c r="L30" s="55"/>
      <c r="M30" s="55"/>
    </row>
    <row r="31" spans="10:13" ht="21">
      <c r="J31" s="55"/>
      <c r="K31" s="55"/>
      <c r="L31" s="55"/>
      <c r="M31" s="55"/>
    </row>
    <row r="33" spans="10:13" ht="21">
      <c r="J33" s="55"/>
      <c r="K33" s="55"/>
      <c r="L33" s="55"/>
      <c r="M33" s="55"/>
    </row>
    <row r="34" spans="10:13" ht="21">
      <c r="J34" s="55"/>
      <c r="K34" s="55"/>
      <c r="L34" s="55"/>
      <c r="M34" s="55"/>
    </row>
    <row r="35" spans="10:13" ht="21">
      <c r="J35" s="55"/>
      <c r="K35" s="55"/>
      <c r="L35" s="55"/>
      <c r="M35" s="55"/>
    </row>
    <row r="36" spans="10:13" ht="21">
      <c r="J36" s="55"/>
      <c r="K36" s="55"/>
      <c r="L36" s="55"/>
      <c r="M36" s="55"/>
    </row>
    <row r="37" spans="10:13" ht="21">
      <c r="J37" s="55"/>
      <c r="K37" s="55"/>
      <c r="L37" s="55"/>
      <c r="M37" s="55"/>
    </row>
    <row r="38" spans="10:13" ht="21">
      <c r="J38" s="55"/>
      <c r="K38" s="55"/>
      <c r="L38" s="55"/>
      <c r="M38" s="55"/>
    </row>
    <row r="39" spans="10:13" ht="21">
      <c r="J39" s="55"/>
      <c r="K39" s="55"/>
      <c r="L39" s="55"/>
      <c r="M39" s="55"/>
    </row>
    <row r="40" spans="10:13" ht="21">
      <c r="J40" s="55"/>
      <c r="K40" s="55"/>
      <c r="L40" s="55"/>
      <c r="M40" s="55"/>
    </row>
    <row r="41" spans="10:13" ht="21">
      <c r="J41" s="55"/>
      <c r="K41" s="55"/>
      <c r="L41" s="55"/>
      <c r="M41" s="55"/>
    </row>
    <row r="42" spans="10:13" ht="21">
      <c r="J42" s="55"/>
      <c r="K42" s="55"/>
      <c r="L42" s="55"/>
      <c r="M42" s="55"/>
    </row>
    <row r="43" spans="10:13" ht="21">
      <c r="J43" s="55"/>
      <c r="K43" s="55"/>
      <c r="L43" s="55"/>
      <c r="M43" s="55"/>
    </row>
    <row r="44" spans="10:13" ht="21">
      <c r="J44" s="55"/>
      <c r="K44" s="55"/>
      <c r="L44" s="55"/>
      <c r="M44" s="55"/>
    </row>
    <row r="45" spans="10:13" ht="21">
      <c r="J45" s="55"/>
      <c r="K45" s="55"/>
      <c r="L45" s="55"/>
      <c r="M45" s="55"/>
    </row>
    <row r="46" spans="10:13" ht="21">
      <c r="J46" s="55"/>
      <c r="K46" s="55"/>
      <c r="L46" s="55"/>
      <c r="M46" s="55"/>
    </row>
    <row r="47" spans="10:13" ht="21">
      <c r="J47" s="55"/>
      <c r="K47" s="55"/>
      <c r="L47" s="55"/>
      <c r="M47" s="55"/>
    </row>
    <row r="48" spans="10:13" ht="21">
      <c r="J48" s="55"/>
      <c r="K48" s="55"/>
      <c r="L48" s="55"/>
      <c r="M48" s="55"/>
    </row>
    <row r="49" spans="10:13" ht="21">
      <c r="J49" s="55"/>
      <c r="K49" s="55"/>
      <c r="L49" s="55"/>
      <c r="M49" s="55"/>
    </row>
    <row r="50" spans="10:13" ht="21">
      <c r="J50" s="55"/>
      <c r="K50" s="55"/>
      <c r="L50" s="55"/>
      <c r="M50" s="55"/>
    </row>
    <row r="51" spans="10:13" ht="21">
      <c r="J51" s="55"/>
      <c r="K51" s="55"/>
      <c r="L51" s="55"/>
      <c r="M51" s="55"/>
    </row>
    <row r="52" spans="10:13" ht="21">
      <c r="J52" s="55"/>
      <c r="K52" s="55"/>
      <c r="L52" s="55"/>
      <c r="M52" s="55"/>
    </row>
    <row r="53" spans="10:13" ht="21">
      <c r="J53" s="55"/>
      <c r="K53" s="55"/>
      <c r="L53" s="55"/>
      <c r="M53" s="55"/>
    </row>
    <row r="54" spans="10:13" ht="21">
      <c r="J54" s="55"/>
      <c r="K54" s="55"/>
      <c r="L54" s="55"/>
      <c r="M54" s="55"/>
    </row>
    <row r="55" spans="10:13" ht="21">
      <c r="J55" s="55"/>
      <c r="K55" s="55"/>
      <c r="L55" s="55"/>
      <c r="M55" s="55"/>
    </row>
    <row r="56" spans="10:13" ht="21">
      <c r="J56" s="55"/>
      <c r="K56" s="55"/>
      <c r="L56" s="55"/>
      <c r="M56" s="55"/>
    </row>
    <row r="57" spans="10:13" ht="21">
      <c r="J57" s="55"/>
      <c r="K57" s="55"/>
      <c r="L57" s="55"/>
      <c r="M57" s="55"/>
    </row>
    <row r="58" spans="10:13" ht="21">
      <c r="J58" s="55"/>
      <c r="K58" s="55"/>
      <c r="L58" s="55"/>
      <c r="M58" s="55"/>
    </row>
    <row r="59" spans="10:13" ht="21">
      <c r="J59" s="55"/>
      <c r="K59" s="55"/>
      <c r="L59" s="55"/>
      <c r="M59" s="55"/>
    </row>
    <row r="60" spans="10:13" ht="21">
      <c r="J60" s="55"/>
      <c r="K60" s="55"/>
      <c r="L60" s="55"/>
      <c r="M60" s="55"/>
    </row>
    <row r="61" spans="10:13" ht="21">
      <c r="J61" s="55"/>
      <c r="K61" s="55"/>
      <c r="L61" s="55"/>
      <c r="M61" s="55"/>
    </row>
    <row r="62" spans="10:13" ht="21">
      <c r="J62" s="55"/>
      <c r="K62" s="55"/>
      <c r="L62" s="55"/>
      <c r="M62" s="55"/>
    </row>
    <row r="63" spans="10:13" ht="21">
      <c r="J63" s="55"/>
      <c r="K63" s="55"/>
      <c r="L63" s="55"/>
      <c r="M63" s="55"/>
    </row>
    <row r="64" spans="10:13" ht="21">
      <c r="J64" s="55"/>
      <c r="K64" s="55"/>
      <c r="L64" s="55"/>
      <c r="M64" s="55"/>
    </row>
    <row r="65" spans="10:13" ht="21">
      <c r="J65" s="55"/>
      <c r="K65" s="55"/>
      <c r="L65" s="55"/>
      <c r="M65" s="55"/>
    </row>
    <row r="66" spans="10:13" ht="21">
      <c r="J66" s="55"/>
      <c r="K66" s="55"/>
      <c r="L66" s="55"/>
      <c r="M66" s="55"/>
    </row>
    <row r="67" spans="10:13" ht="21">
      <c r="J67" s="55"/>
      <c r="K67" s="55"/>
      <c r="L67" s="55"/>
      <c r="M67" s="55"/>
    </row>
    <row r="68" spans="10:13" ht="21">
      <c r="J68" s="55"/>
      <c r="K68" s="55"/>
      <c r="L68" s="55"/>
      <c r="M68" s="55"/>
    </row>
    <row r="69" spans="10:13" ht="21">
      <c r="J69" s="55"/>
      <c r="K69" s="55"/>
      <c r="L69" s="55"/>
      <c r="M69" s="55"/>
    </row>
    <row r="70" spans="10:13" ht="21">
      <c r="J70" s="55"/>
      <c r="K70" s="55"/>
      <c r="L70" s="55"/>
      <c r="M70" s="55"/>
    </row>
    <row r="71" spans="10:13" ht="21">
      <c r="J71" s="55"/>
      <c r="K71" s="55"/>
      <c r="L71" s="55"/>
      <c r="M71" s="55"/>
    </row>
    <row r="72" spans="10:13" ht="21">
      <c r="J72" s="55"/>
      <c r="K72" s="55"/>
      <c r="L72" s="55"/>
      <c r="M72" s="55"/>
    </row>
    <row r="73" spans="10:13" ht="21">
      <c r="J73" s="55"/>
      <c r="K73" s="55"/>
      <c r="L73" s="55"/>
      <c r="M73" s="55"/>
    </row>
    <row r="74" spans="10:13" ht="21">
      <c r="J74" s="55"/>
      <c r="K74" s="55"/>
      <c r="L74" s="55"/>
      <c r="M74" s="55"/>
    </row>
    <row r="75" spans="10:13" ht="21">
      <c r="J75" s="55"/>
      <c r="K75" s="55"/>
      <c r="L75" s="55"/>
      <c r="M75" s="55"/>
    </row>
    <row r="76" spans="10:13" ht="21">
      <c r="J76" s="55"/>
      <c r="K76" s="55"/>
      <c r="L76" s="55"/>
      <c r="M76" s="55"/>
    </row>
    <row r="77" spans="10:13" ht="21">
      <c r="J77" s="55"/>
      <c r="K77" s="55"/>
      <c r="L77" s="55"/>
      <c r="M77" s="55"/>
    </row>
    <row r="78" spans="10:13" ht="21">
      <c r="J78" s="55"/>
      <c r="K78" s="55"/>
      <c r="L78" s="55"/>
      <c r="M78" s="55"/>
    </row>
    <row r="79" spans="10:13" ht="21">
      <c r="J79" s="55"/>
      <c r="K79" s="55"/>
      <c r="L79" s="55"/>
      <c r="M79" s="55"/>
    </row>
    <row r="80" spans="10:13" ht="21">
      <c r="J80" s="55"/>
      <c r="K80" s="55"/>
      <c r="L80" s="55"/>
      <c r="M80" s="55"/>
    </row>
    <row r="81" spans="10:13" ht="21">
      <c r="J81" s="55"/>
      <c r="K81" s="55"/>
      <c r="L81" s="55"/>
      <c r="M81" s="55"/>
    </row>
    <row r="82" spans="10:13" ht="21">
      <c r="J82" s="55"/>
      <c r="K82" s="55"/>
      <c r="L82" s="55"/>
      <c r="M82" s="55"/>
    </row>
    <row r="83" spans="10:13" ht="21">
      <c r="J83" s="55"/>
      <c r="K83" s="55"/>
      <c r="L83" s="55"/>
      <c r="M83" s="55"/>
    </row>
    <row r="84" spans="10:13" ht="21">
      <c r="J84" s="55"/>
      <c r="K84" s="55"/>
      <c r="L84" s="55"/>
      <c r="M84" s="55"/>
    </row>
    <row r="85" spans="10:13" ht="21">
      <c r="J85" s="55"/>
      <c r="K85" s="55"/>
      <c r="L85" s="55"/>
      <c r="M85" s="55"/>
    </row>
    <row r="86" spans="10:13" ht="21">
      <c r="J86" s="55"/>
      <c r="K86" s="55"/>
      <c r="L86" s="55"/>
      <c r="M86" s="55"/>
    </row>
    <row r="87" spans="10:13" ht="21">
      <c r="J87" s="55"/>
      <c r="K87" s="55"/>
      <c r="L87" s="55"/>
      <c r="M87" s="55"/>
    </row>
    <row r="88" spans="10:13" ht="21">
      <c r="J88" s="55"/>
      <c r="K88" s="55"/>
      <c r="L88" s="55"/>
      <c r="M88" s="55"/>
    </row>
    <row r="89" spans="10:13" ht="21">
      <c r="J89" s="55"/>
      <c r="K89" s="55"/>
      <c r="L89" s="55"/>
      <c r="M89" s="55"/>
    </row>
    <row r="90" spans="10:13" ht="21">
      <c r="J90" s="55"/>
      <c r="K90" s="55"/>
      <c r="L90" s="55"/>
      <c r="M90" s="55"/>
    </row>
    <row r="91" spans="10:13" ht="21">
      <c r="J91" s="55"/>
      <c r="K91" s="55"/>
      <c r="L91" s="55"/>
      <c r="M91" s="55"/>
    </row>
    <row r="92" spans="10:13" ht="21">
      <c r="J92" s="55"/>
      <c r="K92" s="55"/>
      <c r="L92" s="55"/>
      <c r="M92" s="55"/>
    </row>
    <row r="93" spans="10:13" ht="21">
      <c r="J93" s="55"/>
      <c r="K93" s="55"/>
      <c r="L93" s="55"/>
      <c r="M93" s="55"/>
    </row>
    <row r="94" spans="10:13" ht="21">
      <c r="J94" s="55"/>
      <c r="K94" s="55"/>
      <c r="L94" s="55"/>
      <c r="M94" s="55"/>
    </row>
    <row r="95" spans="10:13" ht="21">
      <c r="J95" s="55"/>
      <c r="K95" s="55"/>
      <c r="L95" s="55"/>
      <c r="M95" s="55"/>
    </row>
    <row r="96" spans="10:13" ht="21">
      <c r="J96" s="55"/>
      <c r="K96" s="55"/>
      <c r="L96" s="55"/>
      <c r="M96" s="55"/>
    </row>
    <row r="97" spans="10:13" ht="21">
      <c r="J97" s="55"/>
      <c r="K97" s="55"/>
      <c r="L97" s="55"/>
      <c r="M97" s="55"/>
    </row>
    <row r="98" spans="10:13" ht="21">
      <c r="J98" s="55"/>
      <c r="K98" s="55"/>
      <c r="L98" s="55"/>
      <c r="M98" s="55"/>
    </row>
    <row r="99" spans="10:13" ht="21">
      <c r="J99" s="55"/>
      <c r="K99" s="55"/>
      <c r="L99" s="55"/>
      <c r="M99" s="55"/>
    </row>
    <row r="100" spans="10:13" ht="21">
      <c r="J100" s="55"/>
      <c r="K100" s="55"/>
      <c r="L100" s="55"/>
      <c r="M100" s="55"/>
    </row>
    <row r="101" spans="10:13" ht="21">
      <c r="J101" s="55"/>
      <c r="K101" s="55"/>
      <c r="L101" s="55"/>
      <c r="M101" s="55"/>
    </row>
    <row r="102" spans="10:13" ht="21">
      <c r="J102" s="55"/>
      <c r="K102" s="55"/>
      <c r="L102" s="55"/>
      <c r="M102" s="55"/>
    </row>
    <row r="103" spans="10:13" ht="21">
      <c r="J103" s="55"/>
      <c r="K103" s="55"/>
      <c r="L103" s="55"/>
      <c r="M103" s="55"/>
    </row>
    <row r="104" spans="10:13" ht="21">
      <c r="J104" s="55"/>
      <c r="K104" s="55"/>
      <c r="L104" s="55"/>
      <c r="M104" s="55"/>
    </row>
    <row r="105" spans="10:13" ht="21">
      <c r="J105" s="55"/>
      <c r="K105" s="55"/>
      <c r="L105" s="55"/>
      <c r="M105" s="55"/>
    </row>
    <row r="106" spans="10:13" ht="21">
      <c r="J106" s="55"/>
      <c r="K106" s="55"/>
      <c r="L106" s="55"/>
      <c r="M106" s="55"/>
    </row>
    <row r="107" spans="10:13" ht="21">
      <c r="J107" s="55"/>
      <c r="K107" s="55"/>
      <c r="L107" s="55"/>
      <c r="M107" s="55"/>
    </row>
    <row r="108" spans="10:13" ht="21">
      <c r="J108" s="55"/>
      <c r="K108" s="55"/>
      <c r="L108" s="55"/>
      <c r="M108" s="55"/>
    </row>
    <row r="109" spans="10:13" ht="21">
      <c r="J109" s="55"/>
      <c r="K109" s="55"/>
      <c r="L109" s="55"/>
      <c r="M109" s="55"/>
    </row>
    <row r="110" spans="10:13" ht="21">
      <c r="J110" s="55"/>
      <c r="K110" s="55"/>
      <c r="L110" s="55"/>
      <c r="M110" s="55"/>
    </row>
    <row r="111" spans="10:13" ht="21">
      <c r="J111" s="55"/>
      <c r="K111" s="55"/>
      <c r="L111" s="55"/>
      <c r="M111" s="55"/>
    </row>
    <row r="112" spans="10:13" ht="21">
      <c r="J112" s="55"/>
      <c r="K112" s="55"/>
      <c r="L112" s="55"/>
      <c r="M112" s="55"/>
    </row>
    <row r="113" spans="10:13" ht="21">
      <c r="J113" s="55"/>
      <c r="K113" s="55"/>
      <c r="L113" s="55"/>
      <c r="M113" s="55"/>
    </row>
    <row r="114" spans="10:13" ht="21">
      <c r="J114" s="55"/>
      <c r="K114" s="55"/>
      <c r="L114" s="55"/>
      <c r="M114" s="55"/>
    </row>
    <row r="115" spans="10:13" ht="21">
      <c r="J115" s="55"/>
      <c r="K115" s="55"/>
      <c r="L115" s="55"/>
      <c r="M115" s="55"/>
    </row>
    <row r="116" spans="10:13" ht="21">
      <c r="J116" s="55"/>
      <c r="K116" s="55"/>
      <c r="L116" s="55"/>
      <c r="M116" s="55"/>
    </row>
    <row r="117" spans="10:13" ht="21">
      <c r="J117" s="55"/>
      <c r="K117" s="55"/>
      <c r="L117" s="55"/>
      <c r="M117" s="55"/>
    </row>
    <row r="118" spans="10:13" ht="21">
      <c r="J118" s="55"/>
      <c r="K118" s="55"/>
      <c r="L118" s="55"/>
      <c r="M118" s="55"/>
    </row>
    <row r="119" spans="10:13" ht="21">
      <c r="J119" s="55"/>
      <c r="K119" s="55"/>
      <c r="L119" s="55"/>
      <c r="M119" s="55"/>
    </row>
    <row r="120" spans="10:13" ht="21">
      <c r="J120" s="55"/>
      <c r="K120" s="55"/>
      <c r="L120" s="55"/>
      <c r="M120" s="55"/>
    </row>
    <row r="121" spans="10:13" ht="21">
      <c r="J121" s="55"/>
      <c r="K121" s="55"/>
      <c r="L121" s="55"/>
      <c r="M121" s="55"/>
    </row>
    <row r="122" spans="10:13" ht="21">
      <c r="J122" s="55"/>
      <c r="K122" s="55"/>
      <c r="L122" s="55"/>
      <c r="M122" s="55"/>
    </row>
    <row r="123" spans="10:13" ht="21">
      <c r="J123" s="55"/>
      <c r="K123" s="55"/>
      <c r="L123" s="55"/>
      <c r="M123" s="55"/>
    </row>
    <row r="124" spans="10:13" ht="21">
      <c r="J124" s="55"/>
      <c r="K124" s="55"/>
      <c r="L124" s="55"/>
      <c r="M124" s="55"/>
    </row>
    <row r="125" spans="10:13" ht="21">
      <c r="J125" s="55"/>
      <c r="K125" s="55"/>
      <c r="L125" s="55"/>
      <c r="M125" s="55"/>
    </row>
    <row r="126" spans="10:13" ht="21">
      <c r="J126" s="55"/>
      <c r="K126" s="55"/>
      <c r="L126" s="55"/>
      <c r="M126" s="55"/>
    </row>
    <row r="127" spans="10:13" ht="21">
      <c r="J127" s="55"/>
      <c r="K127" s="55"/>
      <c r="L127" s="55"/>
      <c r="M127" s="55"/>
    </row>
    <row r="128" spans="10:13" ht="21">
      <c r="J128" s="55"/>
      <c r="K128" s="55"/>
      <c r="L128" s="55"/>
      <c r="M128" s="55"/>
    </row>
    <row r="129" spans="10:13" ht="21">
      <c r="J129" s="55"/>
      <c r="K129" s="55"/>
      <c r="L129" s="55"/>
      <c r="M129" s="55"/>
    </row>
    <row r="130" spans="10:13" ht="21">
      <c r="J130" s="55"/>
      <c r="K130" s="55"/>
      <c r="L130" s="55"/>
      <c r="M130" s="55"/>
    </row>
    <row r="131" spans="10:13" ht="21">
      <c r="J131" s="55"/>
      <c r="K131" s="55"/>
      <c r="L131" s="55"/>
      <c r="M131" s="55"/>
    </row>
    <row r="132" spans="10:13" ht="21">
      <c r="J132" s="55"/>
      <c r="K132" s="55"/>
      <c r="L132" s="55"/>
      <c r="M132" s="55"/>
    </row>
    <row r="133" spans="10:13" ht="21">
      <c r="J133" s="55"/>
      <c r="K133" s="55"/>
      <c r="L133" s="55"/>
      <c r="M133" s="55"/>
    </row>
    <row r="134" spans="10:13" ht="21">
      <c r="J134" s="55"/>
      <c r="K134" s="55"/>
      <c r="L134" s="55"/>
      <c r="M134" s="55"/>
    </row>
    <row r="135" spans="10:13" ht="21">
      <c r="J135" s="55"/>
      <c r="K135" s="55"/>
      <c r="L135" s="55"/>
      <c r="M135" s="55"/>
    </row>
    <row r="136" spans="10:13" ht="21">
      <c r="J136" s="55"/>
      <c r="K136" s="55"/>
      <c r="L136" s="55"/>
      <c r="M136" s="55"/>
    </row>
    <row r="137" spans="10:13" ht="21">
      <c r="J137" s="55"/>
      <c r="K137" s="55"/>
      <c r="L137" s="55"/>
      <c r="M137" s="55"/>
    </row>
    <row r="138" spans="10:13" ht="21">
      <c r="J138" s="55"/>
      <c r="K138" s="55"/>
      <c r="L138" s="55"/>
      <c r="M138" s="55"/>
    </row>
    <row r="139" spans="10:13" ht="21">
      <c r="J139" s="55"/>
      <c r="K139" s="55"/>
      <c r="L139" s="55"/>
      <c r="M139" s="55"/>
    </row>
    <row r="140" spans="10:13" ht="21">
      <c r="J140" s="55"/>
      <c r="K140" s="55"/>
      <c r="L140" s="55"/>
      <c r="M140" s="55"/>
    </row>
    <row r="141" spans="10:13" ht="21">
      <c r="J141" s="55"/>
      <c r="K141" s="55"/>
      <c r="L141" s="55"/>
      <c r="M141" s="55"/>
    </row>
    <row r="142" spans="10:13" ht="21">
      <c r="J142" s="55"/>
      <c r="K142" s="55"/>
      <c r="L142" s="55"/>
      <c r="M142" s="55"/>
    </row>
    <row r="143" spans="10:13" ht="21">
      <c r="J143" s="55"/>
      <c r="K143" s="55"/>
      <c r="L143" s="55"/>
      <c r="M143" s="55"/>
    </row>
    <row r="144" spans="10:13" ht="21">
      <c r="J144" s="55"/>
      <c r="K144" s="55"/>
      <c r="L144" s="55"/>
      <c r="M144" s="55"/>
    </row>
    <row r="145" spans="10:13" ht="21">
      <c r="J145" s="55"/>
      <c r="K145" s="55"/>
      <c r="L145" s="55"/>
      <c r="M145" s="55"/>
    </row>
    <row r="146" spans="10:13" ht="21">
      <c r="J146" s="55"/>
      <c r="K146" s="55"/>
      <c r="L146" s="55"/>
      <c r="M146" s="55"/>
    </row>
    <row r="147" spans="10:13" ht="21">
      <c r="J147" s="55"/>
      <c r="K147" s="55"/>
      <c r="L147" s="55"/>
      <c r="M147" s="55"/>
    </row>
    <row r="148" spans="10:13" ht="21">
      <c r="J148" s="55"/>
      <c r="K148" s="55"/>
      <c r="L148" s="55"/>
      <c r="M148" s="55"/>
    </row>
    <row r="149" spans="10:13" ht="21">
      <c r="J149" s="55"/>
      <c r="K149" s="55"/>
      <c r="L149" s="55"/>
      <c r="M149" s="55"/>
    </row>
    <row r="150" spans="10:13" ht="21">
      <c r="J150" s="55"/>
      <c r="K150" s="55"/>
      <c r="L150" s="55"/>
      <c r="M150" s="55"/>
    </row>
    <row r="151" spans="10:13" ht="21">
      <c r="J151" s="55"/>
      <c r="K151" s="55"/>
      <c r="L151" s="55"/>
      <c r="M151" s="55"/>
    </row>
    <row r="152" spans="10:13" ht="21">
      <c r="J152" s="55"/>
      <c r="K152" s="55"/>
      <c r="L152" s="55"/>
      <c r="M152" s="55"/>
    </row>
    <row r="153" spans="10:13" ht="21">
      <c r="J153" s="55"/>
      <c r="K153" s="55"/>
      <c r="L153" s="55"/>
      <c r="M153" s="55"/>
    </row>
    <row r="154" spans="10:13" ht="21">
      <c r="J154" s="55"/>
      <c r="K154" s="55"/>
      <c r="L154" s="55"/>
      <c r="M154" s="55"/>
    </row>
    <row r="155" spans="10:13" ht="21">
      <c r="J155" s="55"/>
      <c r="K155" s="55"/>
      <c r="L155" s="55"/>
      <c r="M155" s="55"/>
    </row>
    <row r="156" spans="10:13" ht="21">
      <c r="J156" s="55"/>
      <c r="K156" s="55"/>
      <c r="L156" s="55"/>
      <c r="M156" s="55"/>
    </row>
    <row r="157" spans="10:13" ht="21">
      <c r="J157" s="55"/>
      <c r="K157" s="55"/>
      <c r="L157" s="55"/>
      <c r="M157" s="55"/>
    </row>
    <row r="158" spans="10:13" ht="21">
      <c r="J158" s="55"/>
      <c r="K158" s="55"/>
      <c r="L158" s="55"/>
      <c r="M158" s="55"/>
    </row>
    <row r="159" spans="10:13" ht="21">
      <c r="J159" s="55"/>
      <c r="K159" s="55"/>
      <c r="L159" s="55"/>
      <c r="M159" s="55"/>
    </row>
    <row r="160" spans="10:13" ht="21">
      <c r="J160" s="55"/>
      <c r="K160" s="55"/>
      <c r="L160" s="55"/>
      <c r="M160" s="55"/>
    </row>
    <row r="161" spans="10:13" ht="21">
      <c r="J161" s="55"/>
      <c r="K161" s="55"/>
      <c r="L161" s="55"/>
      <c r="M161" s="55"/>
    </row>
    <row r="162" spans="10:13" ht="21">
      <c r="J162" s="55"/>
      <c r="K162" s="55"/>
      <c r="L162" s="55"/>
      <c r="M162" s="55"/>
    </row>
    <row r="163" spans="10:13" ht="21">
      <c r="J163" s="55"/>
      <c r="K163" s="55"/>
      <c r="L163" s="55"/>
      <c r="M163" s="55"/>
    </row>
    <row r="164" spans="10:13" ht="21">
      <c r="J164" s="55"/>
      <c r="K164" s="55"/>
      <c r="L164" s="55"/>
      <c r="M164" s="55"/>
    </row>
    <row r="165" spans="10:13" ht="21">
      <c r="J165" s="55"/>
      <c r="K165" s="55"/>
      <c r="L165" s="55"/>
      <c r="M165" s="55"/>
    </row>
    <row r="166" spans="10:13" ht="21">
      <c r="J166" s="55"/>
      <c r="K166" s="55"/>
      <c r="L166" s="55"/>
      <c r="M166" s="55"/>
    </row>
    <row r="167" spans="10:13" ht="21">
      <c r="J167" s="55"/>
      <c r="K167" s="55"/>
      <c r="L167" s="55"/>
      <c r="M167" s="55"/>
    </row>
    <row r="168" spans="10:13" ht="21">
      <c r="J168" s="55"/>
      <c r="K168" s="55"/>
      <c r="L168" s="55"/>
      <c r="M168" s="55"/>
    </row>
    <row r="169" spans="10:13" ht="21">
      <c r="J169" s="55"/>
      <c r="K169" s="55"/>
      <c r="L169" s="55"/>
      <c r="M169" s="55"/>
    </row>
    <row r="170" spans="10:13" ht="21">
      <c r="J170" s="55"/>
      <c r="K170" s="55"/>
      <c r="L170" s="55"/>
      <c r="M170" s="55"/>
    </row>
    <row r="171" spans="10:13" ht="21">
      <c r="J171" s="55"/>
      <c r="K171" s="55"/>
      <c r="L171" s="55"/>
      <c r="M171" s="55"/>
    </row>
    <row r="172" spans="10:13" ht="21">
      <c r="J172" s="55"/>
      <c r="K172" s="55"/>
      <c r="L172" s="55"/>
      <c r="M172" s="55"/>
    </row>
    <row r="173" spans="10:13" ht="21">
      <c r="J173" s="55"/>
      <c r="K173" s="55"/>
      <c r="L173" s="55"/>
      <c r="M173" s="55"/>
    </row>
    <row r="174" spans="10:13" ht="21">
      <c r="J174" s="55"/>
      <c r="K174" s="55"/>
      <c r="L174" s="55"/>
      <c r="M174" s="55"/>
    </row>
    <row r="175" spans="10:13" ht="21">
      <c r="J175" s="55"/>
      <c r="K175" s="55"/>
      <c r="L175" s="55"/>
      <c r="M175" s="55"/>
    </row>
    <row r="176" spans="10:13" ht="21">
      <c r="J176" s="55"/>
      <c r="K176" s="55"/>
      <c r="L176" s="55"/>
      <c r="M176" s="55"/>
    </row>
    <row r="177" spans="10:13" ht="21">
      <c r="J177" s="55"/>
      <c r="K177" s="55"/>
      <c r="L177" s="55"/>
      <c r="M177" s="55"/>
    </row>
    <row r="178" spans="10:13" ht="21">
      <c r="J178" s="55"/>
      <c r="K178" s="55"/>
      <c r="L178" s="55"/>
      <c r="M178" s="55"/>
    </row>
    <row r="179" spans="10:13" ht="21">
      <c r="J179" s="55"/>
      <c r="K179" s="55"/>
      <c r="L179" s="55"/>
      <c r="M179" s="55"/>
    </row>
    <row r="180" spans="10:13" ht="21">
      <c r="J180" s="55"/>
      <c r="K180" s="55"/>
      <c r="L180" s="55"/>
      <c r="M180" s="55"/>
    </row>
    <row r="181" spans="10:13" ht="21">
      <c r="J181" s="55"/>
      <c r="K181" s="55"/>
      <c r="L181" s="55"/>
      <c r="M181" s="55"/>
    </row>
    <row r="182" spans="10:13" ht="21">
      <c r="J182" s="55"/>
      <c r="K182" s="55"/>
      <c r="L182" s="55"/>
      <c r="M182" s="55"/>
    </row>
    <row r="183" spans="10:13" ht="21">
      <c r="J183" s="55"/>
      <c r="K183" s="55"/>
      <c r="L183" s="55"/>
      <c r="M183" s="55"/>
    </row>
    <row r="184" spans="10:13" ht="21">
      <c r="J184" s="55"/>
      <c r="K184" s="55"/>
      <c r="L184" s="55"/>
      <c r="M184" s="55"/>
    </row>
    <row r="185" spans="10:13" ht="21">
      <c r="J185" s="55"/>
      <c r="K185" s="55"/>
      <c r="L185" s="55"/>
      <c r="M185" s="55"/>
    </row>
    <row r="186" spans="10:13" ht="21">
      <c r="J186" s="55"/>
      <c r="K186" s="55"/>
      <c r="L186" s="55"/>
      <c r="M186" s="55"/>
    </row>
    <row r="187" spans="10:13" ht="21">
      <c r="J187" s="55"/>
      <c r="K187" s="55"/>
      <c r="L187" s="55"/>
      <c r="M187" s="55"/>
    </row>
    <row r="188" spans="10:13" ht="21">
      <c r="J188" s="55"/>
      <c r="K188" s="55"/>
      <c r="L188" s="55"/>
      <c r="M188" s="55"/>
    </row>
    <row r="189" spans="10:13" ht="21">
      <c r="J189" s="55"/>
      <c r="K189" s="55"/>
      <c r="L189" s="55"/>
      <c r="M189" s="55"/>
    </row>
    <row r="190" spans="10:13" ht="21">
      <c r="J190" s="55"/>
      <c r="K190" s="55"/>
      <c r="L190" s="55"/>
      <c r="M190" s="55"/>
    </row>
    <row r="191" spans="10:13" ht="21">
      <c r="J191" s="55"/>
      <c r="K191" s="55"/>
      <c r="L191" s="55"/>
      <c r="M191" s="55"/>
    </row>
    <row r="192" spans="10:13" ht="21">
      <c r="J192" s="55"/>
      <c r="K192" s="55"/>
      <c r="L192" s="55"/>
      <c r="M192" s="55"/>
    </row>
    <row r="193" spans="10:13" ht="21">
      <c r="J193" s="55"/>
      <c r="K193" s="55"/>
      <c r="L193" s="55"/>
      <c r="M193" s="55"/>
    </row>
    <row r="194" spans="10:13" ht="21">
      <c r="J194" s="55"/>
      <c r="K194" s="55"/>
      <c r="L194" s="55"/>
      <c r="M194" s="55"/>
    </row>
    <row r="195" spans="10:13" ht="21">
      <c r="J195" s="55"/>
      <c r="K195" s="55"/>
      <c r="L195" s="55"/>
      <c r="M195" s="55"/>
    </row>
    <row r="196" spans="10:13" ht="21">
      <c r="J196" s="55"/>
      <c r="K196" s="55"/>
      <c r="L196" s="55"/>
      <c r="M196" s="55"/>
    </row>
    <row r="197" spans="10:13" ht="21">
      <c r="J197" s="55"/>
      <c r="K197" s="55"/>
      <c r="L197" s="55"/>
      <c r="M197" s="55"/>
    </row>
    <row r="198" spans="10:13" ht="21">
      <c r="J198" s="55"/>
      <c r="K198" s="55"/>
      <c r="L198" s="55"/>
      <c r="M198" s="55"/>
    </row>
    <row r="199" spans="10:13" ht="21">
      <c r="J199" s="55"/>
      <c r="K199" s="55"/>
      <c r="L199" s="55"/>
      <c r="M199" s="55"/>
    </row>
    <row r="200" spans="10:13" ht="21">
      <c r="J200" s="55"/>
      <c r="K200" s="55"/>
      <c r="L200" s="55"/>
      <c r="M200" s="55"/>
    </row>
    <row r="201" spans="10:13" ht="21">
      <c r="J201" s="55"/>
      <c r="K201" s="55"/>
      <c r="L201" s="55"/>
      <c r="M201" s="55"/>
    </row>
    <row r="202" spans="10:13" ht="21">
      <c r="J202" s="55"/>
      <c r="K202" s="55"/>
      <c r="L202" s="55"/>
      <c r="M202" s="55"/>
    </row>
    <row r="203" spans="10:13" ht="21">
      <c r="J203" s="55"/>
      <c r="K203" s="55"/>
      <c r="L203" s="55"/>
      <c r="M203" s="55"/>
    </row>
    <row r="204" spans="10:13" ht="21">
      <c r="J204" s="55"/>
      <c r="K204" s="55"/>
      <c r="L204" s="55"/>
      <c r="M204" s="55"/>
    </row>
    <row r="205" spans="10:13" ht="21">
      <c r="J205" s="55"/>
      <c r="K205" s="55"/>
      <c r="L205" s="55"/>
      <c r="M205" s="55"/>
    </row>
    <row r="206" spans="10:13" ht="21">
      <c r="J206" s="55"/>
      <c r="K206" s="55"/>
      <c r="L206" s="55"/>
      <c r="M206" s="55"/>
    </row>
    <row r="207" spans="10:13" ht="21">
      <c r="J207" s="55"/>
      <c r="K207" s="55"/>
      <c r="L207" s="55"/>
      <c r="M207" s="55"/>
    </row>
    <row r="208" spans="10:13" ht="21">
      <c r="J208" s="55"/>
      <c r="K208" s="55"/>
      <c r="L208" s="55"/>
      <c r="M208" s="55"/>
    </row>
    <row r="209" spans="10:13" ht="21">
      <c r="J209" s="55"/>
      <c r="K209" s="55"/>
      <c r="L209" s="55"/>
      <c r="M209" s="55"/>
    </row>
    <row r="210" spans="10:13" ht="21">
      <c r="J210" s="55"/>
      <c r="K210" s="55"/>
      <c r="L210" s="55"/>
      <c r="M210" s="55"/>
    </row>
    <row r="211" spans="10:13" ht="21">
      <c r="J211" s="55"/>
      <c r="K211" s="55"/>
      <c r="L211" s="55"/>
      <c r="M211" s="55"/>
    </row>
    <row r="212" spans="10:13" ht="21">
      <c r="J212" s="55"/>
      <c r="K212" s="55"/>
      <c r="L212" s="55"/>
      <c r="M212" s="55"/>
    </row>
    <row r="213" spans="10:13" ht="21">
      <c r="J213" s="55"/>
      <c r="K213" s="55"/>
      <c r="L213" s="55"/>
      <c r="M213" s="55"/>
    </row>
    <row r="214" spans="10:13" ht="21">
      <c r="J214" s="55"/>
      <c r="K214" s="55"/>
      <c r="L214" s="55"/>
      <c r="M214" s="55"/>
    </row>
    <row r="215" spans="10:13" ht="21">
      <c r="J215" s="55"/>
      <c r="K215" s="55"/>
      <c r="L215" s="55"/>
      <c r="M215" s="55"/>
    </row>
    <row r="216" spans="10:13" ht="21">
      <c r="J216" s="55"/>
      <c r="K216" s="55"/>
      <c r="L216" s="55"/>
      <c r="M216" s="55"/>
    </row>
    <row r="217" spans="10:13" ht="21">
      <c r="J217" s="55"/>
      <c r="K217" s="55"/>
      <c r="L217" s="55"/>
      <c r="M217" s="55"/>
    </row>
    <row r="218" spans="10:13" ht="21">
      <c r="J218" s="55"/>
      <c r="K218" s="55"/>
      <c r="L218" s="55"/>
      <c r="M218" s="55"/>
    </row>
    <row r="219" spans="10:13" ht="21">
      <c r="J219" s="55"/>
      <c r="K219" s="55"/>
      <c r="L219" s="55"/>
      <c r="M219" s="55"/>
    </row>
    <row r="220" spans="10:13" ht="21">
      <c r="J220" s="55"/>
      <c r="K220" s="55"/>
      <c r="L220" s="55"/>
      <c r="M220" s="55"/>
    </row>
    <row r="221" spans="10:13" ht="21">
      <c r="J221" s="55"/>
      <c r="K221" s="55"/>
      <c r="L221" s="55"/>
      <c r="M221" s="55"/>
    </row>
    <row r="222" spans="10:13" ht="21">
      <c r="J222" s="55"/>
      <c r="K222" s="55"/>
      <c r="L222" s="55"/>
      <c r="M222" s="55"/>
    </row>
    <row r="223" spans="10:13" ht="21">
      <c r="J223" s="55"/>
      <c r="K223" s="55"/>
      <c r="L223" s="55"/>
      <c r="M223" s="55"/>
    </row>
    <row r="224" spans="10:13" ht="21">
      <c r="J224" s="55"/>
      <c r="K224" s="55"/>
      <c r="L224" s="55"/>
      <c r="M224" s="55"/>
    </row>
    <row r="225" spans="10:13" ht="21">
      <c r="J225" s="55"/>
      <c r="K225" s="55"/>
      <c r="L225" s="55"/>
      <c r="M225" s="55"/>
    </row>
    <row r="226" spans="10:13" ht="21">
      <c r="J226" s="55"/>
      <c r="K226" s="55"/>
      <c r="L226" s="55"/>
      <c r="M226" s="55"/>
    </row>
    <row r="227" spans="10:13" ht="21">
      <c r="J227" s="55"/>
      <c r="K227" s="55"/>
      <c r="L227" s="55"/>
      <c r="M227" s="55"/>
    </row>
    <row r="228" spans="10:13" ht="21">
      <c r="J228" s="55"/>
      <c r="K228" s="55"/>
      <c r="L228" s="55"/>
      <c r="M228" s="55"/>
    </row>
    <row r="229" spans="10:13" ht="21">
      <c r="J229" s="55"/>
      <c r="K229" s="55"/>
      <c r="L229" s="55"/>
      <c r="M229" s="55"/>
    </row>
    <row r="230" spans="10:13" ht="21">
      <c r="J230" s="55"/>
      <c r="K230" s="55"/>
      <c r="L230" s="55"/>
      <c r="M230" s="55"/>
    </row>
    <row r="231" spans="10:13" ht="21">
      <c r="J231" s="55"/>
      <c r="K231" s="55"/>
      <c r="L231" s="55"/>
      <c r="M231" s="55"/>
    </row>
    <row r="232" spans="10:13" ht="21">
      <c r="J232" s="55"/>
      <c r="K232" s="55"/>
      <c r="L232" s="55"/>
      <c r="M232" s="55"/>
    </row>
    <row r="233" spans="10:13" ht="21">
      <c r="J233" s="55"/>
      <c r="K233" s="55"/>
      <c r="L233" s="55"/>
      <c r="M233" s="55"/>
    </row>
    <row r="234" spans="10:13" ht="21">
      <c r="J234" s="55"/>
      <c r="K234" s="55"/>
      <c r="L234" s="55"/>
      <c r="M234" s="55"/>
    </row>
    <row r="235" spans="10:13" ht="21">
      <c r="J235" s="55"/>
      <c r="K235" s="55"/>
      <c r="L235" s="55"/>
      <c r="M235" s="55"/>
    </row>
    <row r="236" spans="10:13" ht="21">
      <c r="J236" s="55"/>
      <c r="K236" s="55"/>
      <c r="L236" s="55"/>
      <c r="M236" s="55"/>
    </row>
    <row r="237" spans="10:13" ht="21">
      <c r="J237" s="55"/>
      <c r="K237" s="55"/>
      <c r="L237" s="55"/>
      <c r="M237" s="55"/>
    </row>
    <row r="238" spans="10:13" ht="21">
      <c r="J238" s="55"/>
      <c r="K238" s="55"/>
      <c r="L238" s="55"/>
      <c r="M238" s="55"/>
    </row>
    <row r="239" spans="10:13" ht="21">
      <c r="J239" s="55"/>
      <c r="K239" s="55"/>
      <c r="L239" s="55"/>
      <c r="M239" s="55"/>
    </row>
    <row r="240" spans="10:13" ht="21">
      <c r="J240" s="55"/>
      <c r="K240" s="55"/>
      <c r="L240" s="55"/>
      <c r="M240" s="55"/>
    </row>
    <row r="241" spans="10:13" ht="21">
      <c r="J241" s="55"/>
      <c r="K241" s="55"/>
      <c r="L241" s="55"/>
      <c r="M241" s="55"/>
    </row>
    <row r="242" spans="10:13" ht="21">
      <c r="J242" s="55"/>
      <c r="K242" s="55"/>
      <c r="L242" s="55"/>
      <c r="M242" s="55"/>
    </row>
    <row r="243" spans="10:13" ht="21">
      <c r="J243" s="55"/>
      <c r="K243" s="55"/>
      <c r="L243" s="55"/>
      <c r="M243" s="55"/>
    </row>
    <row r="244" spans="10:13" ht="21">
      <c r="J244" s="55"/>
      <c r="K244" s="55"/>
      <c r="L244" s="55"/>
      <c r="M244" s="55"/>
    </row>
    <row r="245" spans="10:13" ht="21">
      <c r="J245" s="55"/>
      <c r="K245" s="55"/>
      <c r="L245" s="55"/>
      <c r="M245" s="55"/>
    </row>
    <row r="246" spans="10:13" ht="21">
      <c r="J246" s="55"/>
      <c r="K246" s="55"/>
      <c r="L246" s="55"/>
      <c r="M246" s="55"/>
    </row>
    <row r="247" spans="10:13" ht="21">
      <c r="J247" s="55"/>
      <c r="K247" s="55"/>
      <c r="L247" s="55"/>
      <c r="M247" s="55"/>
    </row>
    <row r="248" spans="10:13" ht="21">
      <c r="J248" s="55"/>
      <c r="K248" s="55"/>
      <c r="L248" s="55"/>
      <c r="M248" s="55"/>
    </row>
    <row r="249" spans="10:13" ht="21">
      <c r="J249" s="55"/>
      <c r="K249" s="55"/>
      <c r="L249" s="55"/>
      <c r="M249" s="55"/>
    </row>
    <row r="250" spans="10:13" ht="21">
      <c r="J250" s="55"/>
      <c r="K250" s="55"/>
      <c r="L250" s="55"/>
      <c r="M250" s="55"/>
    </row>
    <row r="251" spans="10:13" ht="21">
      <c r="J251" s="55"/>
      <c r="K251" s="55"/>
      <c r="L251" s="55"/>
      <c r="M251" s="55"/>
    </row>
    <row r="252" spans="10:13" ht="21">
      <c r="J252" s="55"/>
      <c r="K252" s="55"/>
      <c r="L252" s="55"/>
      <c r="M252" s="55"/>
    </row>
    <row r="253" spans="10:13" ht="21">
      <c r="J253" s="55"/>
      <c r="K253" s="55"/>
      <c r="L253" s="55"/>
      <c r="M253" s="55"/>
    </row>
    <row r="254" spans="10:13" ht="21">
      <c r="J254" s="55"/>
      <c r="K254" s="55"/>
      <c r="L254" s="55"/>
      <c r="M254" s="55"/>
    </row>
    <row r="255" spans="10:13" ht="21">
      <c r="J255" s="55"/>
      <c r="K255" s="55"/>
      <c r="L255" s="55"/>
      <c r="M255" s="55"/>
    </row>
    <row r="256" spans="10:13" ht="21">
      <c r="J256" s="55"/>
      <c r="K256" s="55"/>
      <c r="L256" s="55"/>
      <c r="M256" s="55"/>
    </row>
    <row r="257" spans="10:13" ht="21">
      <c r="J257" s="55"/>
      <c r="K257" s="55"/>
      <c r="L257" s="55"/>
      <c r="M257" s="55"/>
    </row>
    <row r="258" spans="10:13" ht="21">
      <c r="J258" s="55"/>
      <c r="K258" s="55"/>
      <c r="L258" s="55"/>
      <c r="M258" s="55"/>
    </row>
    <row r="259" spans="10:13" ht="21">
      <c r="J259" s="55"/>
      <c r="K259" s="55"/>
      <c r="L259" s="55"/>
      <c r="M259" s="55"/>
    </row>
    <row r="260" spans="10:13" ht="21">
      <c r="J260" s="55"/>
      <c r="K260" s="55"/>
      <c r="L260" s="55"/>
      <c r="M260" s="55"/>
    </row>
    <row r="261" spans="10:13" ht="21">
      <c r="J261" s="55"/>
      <c r="K261" s="55"/>
      <c r="L261" s="55"/>
      <c r="M261" s="55"/>
    </row>
    <row r="262" spans="10:13" ht="21">
      <c r="J262" s="55"/>
      <c r="K262" s="55"/>
      <c r="L262" s="55"/>
      <c r="M262" s="55"/>
    </row>
    <row r="263" spans="10:13" ht="21">
      <c r="J263" s="55"/>
      <c r="K263" s="55"/>
      <c r="L263" s="55"/>
      <c r="M263" s="55"/>
    </row>
    <row r="264" spans="10:13" ht="21">
      <c r="J264" s="55"/>
      <c r="K264" s="55"/>
      <c r="L264" s="55"/>
      <c r="M264" s="55"/>
    </row>
    <row r="265" spans="10:13" ht="21">
      <c r="J265" s="55"/>
      <c r="K265" s="55"/>
      <c r="L265" s="55"/>
      <c r="M265" s="55"/>
    </row>
    <row r="266" spans="10:13" ht="21">
      <c r="J266" s="55"/>
      <c r="K266" s="55"/>
      <c r="L266" s="55"/>
      <c r="M266" s="55"/>
    </row>
    <row r="267" spans="10:13" ht="21">
      <c r="J267" s="55"/>
      <c r="K267" s="55"/>
      <c r="L267" s="55"/>
      <c r="M267" s="55"/>
    </row>
    <row r="268" spans="10:13" ht="21">
      <c r="J268" s="55"/>
      <c r="K268" s="55"/>
      <c r="L268" s="55"/>
      <c r="M268" s="55"/>
    </row>
    <row r="269" spans="10:13" ht="21">
      <c r="J269" s="55"/>
      <c r="K269" s="55"/>
      <c r="L269" s="55"/>
      <c r="M269" s="55"/>
    </row>
    <row r="270" spans="10:13" ht="21">
      <c r="J270" s="55"/>
      <c r="K270" s="55"/>
      <c r="L270" s="55"/>
      <c r="M270" s="55"/>
    </row>
    <row r="271" spans="10:13" ht="21">
      <c r="J271" s="55"/>
      <c r="K271" s="55"/>
      <c r="L271" s="55"/>
      <c r="M271" s="55"/>
    </row>
    <row r="272" spans="10:13" ht="21">
      <c r="J272" s="55"/>
      <c r="K272" s="55"/>
      <c r="L272" s="55"/>
      <c r="M272" s="55"/>
    </row>
    <row r="273" spans="10:13" ht="21">
      <c r="J273" s="55"/>
      <c r="K273" s="55"/>
      <c r="L273" s="55"/>
      <c r="M273" s="55"/>
    </row>
    <row r="274" spans="10:13" ht="21">
      <c r="J274" s="55"/>
      <c r="K274" s="55"/>
      <c r="L274" s="55"/>
      <c r="M274" s="55"/>
    </row>
    <row r="275" spans="10:13" ht="21">
      <c r="J275" s="55"/>
      <c r="K275" s="55"/>
      <c r="L275" s="55"/>
      <c r="M275" s="55"/>
    </row>
    <row r="276" spans="10:13" ht="21">
      <c r="J276" s="55"/>
      <c r="K276" s="55"/>
      <c r="L276" s="55"/>
      <c r="M276" s="55"/>
    </row>
    <row r="277" spans="10:13" ht="21">
      <c r="J277" s="55"/>
      <c r="K277" s="55"/>
      <c r="L277" s="55"/>
      <c r="M277" s="55"/>
    </row>
    <row r="278" spans="10:13" ht="21">
      <c r="J278" s="55"/>
      <c r="K278" s="55"/>
      <c r="L278" s="55"/>
      <c r="M278" s="55"/>
    </row>
    <row r="279" spans="10:13" ht="21">
      <c r="J279" s="55"/>
      <c r="K279" s="55"/>
      <c r="L279" s="55"/>
      <c r="M279" s="55"/>
    </row>
    <row r="280" spans="10:13" ht="21">
      <c r="J280" s="55"/>
      <c r="K280" s="55"/>
      <c r="L280" s="55"/>
      <c r="M280" s="55"/>
    </row>
    <row r="281" spans="10:13" ht="21">
      <c r="J281" s="55"/>
      <c r="K281" s="55"/>
      <c r="L281" s="55"/>
      <c r="M281" s="55"/>
    </row>
    <row r="282" spans="10:13" ht="21">
      <c r="J282" s="55"/>
      <c r="K282" s="55"/>
      <c r="L282" s="55"/>
      <c r="M282" s="55"/>
    </row>
    <row r="283" spans="10:13" ht="21">
      <c r="J283" s="55"/>
      <c r="K283" s="55"/>
      <c r="L283" s="55"/>
      <c r="M283" s="55"/>
    </row>
    <row r="284" spans="10:13" ht="21">
      <c r="J284" s="55"/>
      <c r="K284" s="55"/>
      <c r="L284" s="55"/>
      <c r="M284" s="55"/>
    </row>
    <row r="285" spans="10:13" ht="21">
      <c r="J285" s="55"/>
      <c r="K285" s="55"/>
      <c r="L285" s="55"/>
      <c r="M285" s="55"/>
    </row>
    <row r="286" spans="10:13" ht="21">
      <c r="J286" s="55"/>
      <c r="K286" s="55"/>
      <c r="L286" s="55"/>
      <c r="M286" s="55"/>
    </row>
    <row r="287" spans="10:13" ht="21">
      <c r="J287" s="55"/>
      <c r="K287" s="55"/>
      <c r="L287" s="55"/>
      <c r="M287" s="55"/>
    </row>
    <row r="288" spans="10:13" ht="21">
      <c r="J288" s="55"/>
      <c r="K288" s="55"/>
      <c r="L288" s="55"/>
      <c r="M288" s="55"/>
    </row>
    <row r="289" spans="10:13" ht="21">
      <c r="J289" s="55"/>
      <c r="K289" s="55"/>
      <c r="L289" s="55"/>
      <c r="M289" s="55"/>
    </row>
    <row r="290" spans="10:13" ht="21">
      <c r="J290" s="55"/>
      <c r="K290" s="55"/>
      <c r="L290" s="55"/>
      <c r="M290" s="55"/>
    </row>
    <row r="291" spans="10:13" ht="21">
      <c r="J291" s="55"/>
      <c r="K291" s="55"/>
      <c r="L291" s="55"/>
      <c r="M291" s="55"/>
    </row>
    <row r="292" spans="10:13" ht="21">
      <c r="J292" s="55"/>
      <c r="K292" s="55"/>
      <c r="L292" s="55"/>
      <c r="M292" s="55"/>
    </row>
    <row r="293" spans="10:13" ht="21">
      <c r="J293" s="55"/>
      <c r="K293" s="55"/>
      <c r="L293" s="55"/>
      <c r="M293" s="55"/>
    </row>
    <row r="294" spans="10:13" ht="21">
      <c r="J294" s="55"/>
      <c r="K294" s="55"/>
      <c r="L294" s="55"/>
      <c r="M294" s="55"/>
    </row>
    <row r="295" spans="10:13" ht="21">
      <c r="J295" s="55"/>
      <c r="K295" s="55"/>
      <c r="L295" s="55"/>
      <c r="M295" s="55"/>
    </row>
    <row r="296" spans="10:13" ht="21">
      <c r="J296" s="55"/>
      <c r="K296" s="55"/>
      <c r="L296" s="55"/>
      <c r="M296" s="55"/>
    </row>
    <row r="297" spans="10:13" ht="21">
      <c r="J297" s="55"/>
      <c r="K297" s="55"/>
      <c r="L297" s="55"/>
      <c r="M297" s="55"/>
    </row>
    <row r="298" spans="10:13" ht="21">
      <c r="J298" s="55"/>
      <c r="K298" s="55"/>
      <c r="L298" s="55"/>
      <c r="M298" s="55"/>
    </row>
    <row r="299" spans="10:13" ht="21">
      <c r="J299" s="55"/>
      <c r="K299" s="55"/>
      <c r="L299" s="55"/>
      <c r="M299" s="55"/>
    </row>
    <row r="300" spans="10:13" ht="21">
      <c r="J300" s="55"/>
      <c r="K300" s="55"/>
      <c r="L300" s="55"/>
      <c r="M300" s="55"/>
    </row>
    <row r="301" spans="10:13" ht="21">
      <c r="J301" s="55"/>
      <c r="K301" s="55"/>
      <c r="L301" s="55"/>
      <c r="M301" s="55"/>
    </row>
    <row r="302" spans="10:13" ht="21">
      <c r="J302" s="55"/>
      <c r="K302" s="55"/>
      <c r="L302" s="55"/>
      <c r="M302" s="55"/>
    </row>
    <row r="303" spans="10:13" ht="21">
      <c r="J303" s="55"/>
      <c r="K303" s="55"/>
      <c r="L303" s="55"/>
      <c r="M303" s="55"/>
    </row>
    <row r="304" spans="10:13" ht="21">
      <c r="J304" s="55"/>
      <c r="K304" s="55"/>
      <c r="L304" s="55"/>
      <c r="M304" s="55"/>
    </row>
    <row r="305" spans="10:13" ht="21">
      <c r="J305" s="55"/>
      <c r="K305" s="55"/>
      <c r="L305" s="55"/>
      <c r="M305" s="55"/>
    </row>
    <row r="306" spans="10:13" ht="21">
      <c r="J306" s="55"/>
      <c r="K306" s="55"/>
      <c r="L306" s="55"/>
      <c r="M306" s="55"/>
    </row>
    <row r="307" spans="10:13" ht="21">
      <c r="J307" s="55"/>
      <c r="K307" s="55"/>
      <c r="L307" s="55"/>
      <c r="M307" s="55"/>
    </row>
    <row r="308" spans="10:13" ht="21">
      <c r="J308" s="55"/>
      <c r="K308" s="55"/>
      <c r="L308" s="55"/>
      <c r="M308" s="55"/>
    </row>
    <row r="309" spans="10:13" ht="21">
      <c r="J309" s="55"/>
      <c r="K309" s="55"/>
      <c r="L309" s="55"/>
      <c r="M309" s="55"/>
    </row>
    <row r="310" spans="10:13" ht="21">
      <c r="J310" s="55"/>
      <c r="K310" s="55"/>
      <c r="L310" s="55"/>
      <c r="M310" s="55"/>
    </row>
    <row r="311" spans="10:13" ht="21">
      <c r="J311" s="55"/>
      <c r="K311" s="55"/>
      <c r="L311" s="55"/>
      <c r="M311" s="55"/>
    </row>
    <row r="312" spans="10:13" ht="21">
      <c r="J312" s="55"/>
      <c r="K312" s="55"/>
      <c r="L312" s="55"/>
      <c r="M312" s="55"/>
    </row>
    <row r="313" spans="10:13" ht="21">
      <c r="J313" s="55"/>
      <c r="K313" s="55"/>
      <c r="L313" s="55"/>
      <c r="M313" s="55"/>
    </row>
    <row r="314" spans="10:13" ht="21">
      <c r="J314" s="55"/>
      <c r="K314" s="55"/>
      <c r="L314" s="55"/>
      <c r="M314" s="55"/>
    </row>
    <row r="315" spans="10:13" ht="21">
      <c r="J315" s="55"/>
      <c r="K315" s="55"/>
      <c r="L315" s="55"/>
      <c r="M315" s="55"/>
    </row>
    <row r="316" spans="10:13" ht="21">
      <c r="J316" s="55"/>
      <c r="K316" s="55"/>
      <c r="L316" s="55"/>
      <c r="M316" s="55"/>
    </row>
    <row r="317" spans="10:13" ht="21">
      <c r="J317" s="55"/>
      <c r="K317" s="55"/>
      <c r="L317" s="55"/>
      <c r="M317" s="55"/>
    </row>
    <row r="318" spans="10:13" ht="21">
      <c r="J318" s="55"/>
      <c r="K318" s="55"/>
      <c r="L318" s="55"/>
      <c r="M318" s="55"/>
    </row>
    <row r="319" spans="10:13" ht="21">
      <c r="J319" s="55"/>
      <c r="K319" s="55"/>
      <c r="L319" s="55"/>
      <c r="M319" s="55"/>
    </row>
    <row r="320" spans="10:13" ht="21">
      <c r="J320" s="55"/>
      <c r="K320" s="55"/>
      <c r="L320" s="55"/>
      <c r="M320" s="55"/>
    </row>
    <row r="321" spans="10:13" ht="21">
      <c r="J321" s="55"/>
      <c r="K321" s="55"/>
      <c r="L321" s="55"/>
      <c r="M321" s="55"/>
    </row>
    <row r="322" spans="10:13" ht="21">
      <c r="J322" s="55"/>
      <c r="K322" s="55"/>
      <c r="L322" s="55"/>
      <c r="M322" s="55"/>
    </row>
    <row r="323" spans="10:13" ht="21">
      <c r="J323" s="55"/>
      <c r="K323" s="55"/>
      <c r="L323" s="55"/>
      <c r="M323" s="55"/>
    </row>
    <row r="324" spans="10:13" ht="21">
      <c r="J324" s="55"/>
      <c r="K324" s="55"/>
      <c r="L324" s="55"/>
      <c r="M324" s="55"/>
    </row>
    <row r="325" spans="10:13" ht="21">
      <c r="J325" s="55"/>
      <c r="K325" s="55"/>
      <c r="L325" s="55"/>
      <c r="M325" s="55"/>
    </row>
    <row r="326" spans="10:13" ht="21">
      <c r="J326" s="55"/>
      <c r="K326" s="55"/>
      <c r="L326" s="55"/>
      <c r="M326" s="55"/>
    </row>
    <row r="327" spans="10:13" ht="21">
      <c r="J327" s="55"/>
      <c r="K327" s="55"/>
      <c r="L327" s="55"/>
      <c r="M327" s="55"/>
    </row>
    <row r="328" spans="10:13" ht="21">
      <c r="J328" s="55"/>
      <c r="K328" s="55"/>
      <c r="L328" s="55"/>
      <c r="M328" s="55"/>
    </row>
    <row r="329" spans="10:13" ht="21">
      <c r="J329" s="55"/>
      <c r="K329" s="55"/>
      <c r="L329" s="55"/>
      <c r="M329" s="55"/>
    </row>
    <row r="330" spans="10:13" ht="21">
      <c r="J330" s="55"/>
      <c r="K330" s="55"/>
      <c r="L330" s="55"/>
      <c r="M330" s="55"/>
    </row>
    <row r="331" spans="10:13" ht="21">
      <c r="J331" s="55"/>
      <c r="K331" s="55"/>
      <c r="L331" s="55"/>
      <c r="M331" s="55"/>
    </row>
    <row r="332" spans="10:13" ht="21">
      <c r="J332" s="55"/>
      <c r="K332" s="55"/>
      <c r="L332" s="55"/>
      <c r="M332" s="55"/>
    </row>
    <row r="333" spans="10:13" ht="21">
      <c r="J333" s="55"/>
      <c r="K333" s="55"/>
      <c r="L333" s="55"/>
      <c r="M333" s="55"/>
    </row>
    <row r="334" spans="10:13" ht="21">
      <c r="J334" s="55"/>
      <c r="K334" s="55"/>
      <c r="L334" s="55"/>
      <c r="M334" s="55"/>
    </row>
    <row r="335" spans="10:13" ht="21">
      <c r="J335" s="55"/>
      <c r="K335" s="55"/>
      <c r="L335" s="55"/>
      <c r="M335" s="55"/>
    </row>
    <row r="336" spans="10:13" ht="21">
      <c r="J336" s="55"/>
      <c r="K336" s="55"/>
      <c r="L336" s="55"/>
      <c r="M336" s="55"/>
    </row>
    <row r="337" spans="10:13" ht="21">
      <c r="J337" s="55"/>
      <c r="K337" s="55"/>
      <c r="L337" s="55"/>
      <c r="M337" s="55"/>
    </row>
    <row r="338" spans="10:13" ht="21">
      <c r="J338" s="55"/>
      <c r="K338" s="55"/>
      <c r="L338" s="55"/>
      <c r="M338" s="55"/>
    </row>
    <row r="339" spans="10:13" ht="21">
      <c r="J339" s="55"/>
      <c r="K339" s="55"/>
      <c r="L339" s="55"/>
      <c r="M339" s="55"/>
    </row>
    <row r="340" spans="10:13" ht="21">
      <c r="J340" s="55"/>
      <c r="K340" s="55"/>
      <c r="L340" s="55"/>
      <c r="M340" s="55"/>
    </row>
    <row r="341" spans="10:13" ht="21">
      <c r="J341" s="55"/>
      <c r="K341" s="55"/>
      <c r="L341" s="55"/>
      <c r="M341" s="55"/>
    </row>
    <row r="342" spans="10:13" ht="21">
      <c r="J342" s="55"/>
      <c r="K342" s="55"/>
      <c r="L342" s="55"/>
      <c r="M342" s="55"/>
    </row>
    <row r="343" spans="10:13" ht="21">
      <c r="J343" s="55"/>
      <c r="K343" s="55"/>
      <c r="L343" s="55"/>
      <c r="M343" s="55"/>
    </row>
    <row r="344" spans="10:13" ht="21">
      <c r="J344" s="55"/>
      <c r="K344" s="55"/>
      <c r="L344" s="55"/>
      <c r="M344" s="55"/>
    </row>
    <row r="345" spans="10:13" ht="21">
      <c r="J345" s="55"/>
      <c r="K345" s="55"/>
      <c r="L345" s="55"/>
      <c r="M345" s="55"/>
    </row>
    <row r="346" spans="10:13" ht="21">
      <c r="J346" s="55"/>
      <c r="K346" s="55"/>
      <c r="L346" s="55"/>
      <c r="M346" s="55"/>
    </row>
    <row r="347" spans="10:13" ht="21">
      <c r="J347" s="55"/>
      <c r="K347" s="55"/>
      <c r="L347" s="55"/>
      <c r="M347" s="55"/>
    </row>
    <row r="348" spans="10:13" ht="21">
      <c r="J348" s="55"/>
      <c r="K348" s="55"/>
      <c r="L348" s="55"/>
      <c r="M348" s="55"/>
    </row>
    <row r="349" spans="10:13" ht="21">
      <c r="J349" s="55"/>
      <c r="K349" s="55"/>
      <c r="L349" s="55"/>
      <c r="M349" s="55"/>
    </row>
    <row r="350" spans="10:13" ht="21">
      <c r="J350" s="55"/>
      <c r="K350" s="55"/>
      <c r="L350" s="55"/>
      <c r="M350" s="55"/>
    </row>
    <row r="351" spans="10:13" ht="21">
      <c r="J351" s="55"/>
      <c r="K351" s="55"/>
      <c r="L351" s="55"/>
      <c r="M351" s="55"/>
    </row>
    <row r="352" spans="10:13" ht="21">
      <c r="J352" s="55"/>
      <c r="K352" s="55"/>
      <c r="L352" s="55"/>
      <c r="M352" s="55"/>
    </row>
    <row r="353" spans="10:13" ht="21">
      <c r="J353" s="55"/>
      <c r="K353" s="55"/>
      <c r="L353" s="55"/>
      <c r="M353" s="55"/>
    </row>
    <row r="354" spans="10:13" ht="21">
      <c r="J354" s="55"/>
      <c r="K354" s="55"/>
      <c r="L354" s="55"/>
      <c r="M354" s="55"/>
    </row>
    <row r="355" spans="10:13" ht="21">
      <c r="J355" s="55"/>
      <c r="K355" s="55"/>
      <c r="L355" s="55"/>
      <c r="M355" s="55"/>
    </row>
    <row r="356" spans="10:13" ht="21">
      <c r="J356" s="55"/>
      <c r="K356" s="55"/>
      <c r="L356" s="55"/>
      <c r="M356" s="55"/>
    </row>
    <row r="357" spans="10:13" ht="21">
      <c r="J357" s="55"/>
      <c r="K357" s="55"/>
      <c r="L357" s="55"/>
      <c r="M357" s="55"/>
    </row>
    <row r="358" spans="10:13" ht="21">
      <c r="J358" s="55"/>
      <c r="K358" s="55"/>
      <c r="L358" s="55"/>
      <c r="M358" s="55"/>
    </row>
    <row r="359" spans="10:13" ht="21">
      <c r="J359" s="55"/>
      <c r="K359" s="55"/>
      <c r="L359" s="55"/>
      <c r="M359" s="55"/>
    </row>
    <row r="360" spans="10:13" ht="21">
      <c r="J360" s="55"/>
      <c r="K360" s="55"/>
      <c r="L360" s="55"/>
      <c r="M360" s="55"/>
    </row>
    <row r="361" spans="10:13" ht="21">
      <c r="J361" s="55"/>
      <c r="K361" s="55"/>
      <c r="L361" s="55"/>
      <c r="M361" s="55"/>
    </row>
    <row r="362" spans="10:13" ht="21">
      <c r="J362" s="55"/>
      <c r="K362" s="55"/>
      <c r="L362" s="55"/>
      <c r="M362" s="55"/>
    </row>
    <row r="363" spans="10:13" ht="21">
      <c r="J363" s="55"/>
      <c r="K363" s="55"/>
      <c r="L363" s="55"/>
      <c r="M363" s="55"/>
    </row>
    <row r="364" spans="10:13" ht="21">
      <c r="J364" s="55"/>
      <c r="K364" s="55"/>
      <c r="L364" s="55"/>
      <c r="M364" s="55"/>
    </row>
    <row r="365" spans="10:13" ht="21">
      <c r="J365" s="55"/>
      <c r="K365" s="55"/>
      <c r="L365" s="55"/>
      <c r="M365" s="55"/>
    </row>
    <row r="366" spans="10:13" ht="21">
      <c r="J366" s="55"/>
      <c r="K366" s="55"/>
      <c r="L366" s="55"/>
      <c r="M366" s="55"/>
    </row>
    <row r="367" spans="10:13" ht="21">
      <c r="J367" s="55"/>
      <c r="K367" s="55"/>
      <c r="L367" s="55"/>
      <c r="M367" s="55"/>
    </row>
    <row r="368" spans="10:13" ht="21">
      <c r="J368" s="55"/>
      <c r="K368" s="55"/>
      <c r="L368" s="55"/>
      <c r="M368" s="55"/>
    </row>
    <row r="369" spans="10:13" ht="21">
      <c r="J369" s="55"/>
      <c r="K369" s="55"/>
      <c r="L369" s="55"/>
      <c r="M369" s="55"/>
    </row>
    <row r="370" spans="10:13" ht="21">
      <c r="J370" s="55"/>
      <c r="K370" s="55"/>
      <c r="L370" s="55"/>
      <c r="M370" s="55"/>
    </row>
    <row r="371" spans="10:13" ht="21">
      <c r="J371" s="55"/>
      <c r="K371" s="55"/>
      <c r="L371" s="55"/>
      <c r="M371" s="55"/>
    </row>
    <row r="372" spans="10:13" ht="21">
      <c r="J372" s="55"/>
      <c r="K372" s="55"/>
      <c r="L372" s="55"/>
      <c r="M372" s="55"/>
    </row>
    <row r="373" spans="10:13" ht="21">
      <c r="J373" s="55"/>
      <c r="K373" s="55"/>
      <c r="L373" s="55"/>
      <c r="M373" s="55"/>
    </row>
    <row r="374" spans="10:13" ht="21">
      <c r="J374" s="55"/>
      <c r="K374" s="55"/>
      <c r="L374" s="55"/>
      <c r="M374" s="55"/>
    </row>
    <row r="375" spans="10:13" ht="21">
      <c r="J375" s="55"/>
      <c r="K375" s="55"/>
      <c r="L375" s="55"/>
      <c r="M375" s="55"/>
    </row>
    <row r="376" spans="10:13" ht="21">
      <c r="J376" s="55"/>
      <c r="K376" s="55"/>
      <c r="L376" s="55"/>
      <c r="M376" s="55"/>
    </row>
    <row r="377" spans="10:13" ht="21">
      <c r="J377" s="55"/>
      <c r="K377" s="55"/>
      <c r="L377" s="55"/>
      <c r="M377" s="55"/>
    </row>
    <row r="378" spans="10:13" ht="21">
      <c r="J378" s="55"/>
      <c r="K378" s="55"/>
      <c r="L378" s="55"/>
      <c r="M378" s="55"/>
    </row>
    <row r="379" spans="10:13" ht="21">
      <c r="J379" s="55"/>
      <c r="K379" s="55"/>
      <c r="L379" s="55"/>
      <c r="M379" s="55"/>
    </row>
    <row r="380" spans="10:13" ht="21">
      <c r="J380" s="55"/>
      <c r="K380" s="55"/>
      <c r="L380" s="55"/>
      <c r="M380" s="55"/>
    </row>
    <row r="381" spans="10:13" ht="21">
      <c r="J381" s="55"/>
      <c r="K381" s="55"/>
      <c r="L381" s="55"/>
      <c r="M381" s="55"/>
    </row>
    <row r="382" spans="10:13" ht="21">
      <c r="J382" s="55"/>
      <c r="K382" s="55"/>
      <c r="L382" s="55"/>
      <c r="M382" s="55"/>
    </row>
    <row r="383" spans="10:13" ht="21">
      <c r="J383" s="55"/>
      <c r="K383" s="55"/>
      <c r="L383" s="55"/>
      <c r="M383" s="55"/>
    </row>
    <row r="384" spans="10:13" ht="21">
      <c r="J384" s="55"/>
      <c r="K384" s="55"/>
      <c r="L384" s="55"/>
      <c r="M384" s="55"/>
    </row>
    <row r="385" spans="10:13" ht="21">
      <c r="J385" s="55"/>
      <c r="K385" s="55"/>
      <c r="L385" s="55"/>
      <c r="M385" s="55"/>
    </row>
    <row r="386" spans="10:13" ht="21">
      <c r="J386" s="55"/>
      <c r="K386" s="55"/>
      <c r="L386" s="55"/>
      <c r="M386" s="55"/>
    </row>
    <row r="387" spans="10:13" ht="21">
      <c r="J387" s="55"/>
      <c r="K387" s="55"/>
      <c r="L387" s="55"/>
      <c r="M387" s="55"/>
    </row>
    <row r="388" spans="10:13" ht="21">
      <c r="J388" s="55"/>
      <c r="K388" s="55"/>
      <c r="L388" s="55"/>
      <c r="M388" s="55"/>
    </row>
    <row r="389" spans="10:13" ht="21">
      <c r="J389" s="55"/>
      <c r="K389" s="55"/>
      <c r="L389" s="55"/>
      <c r="M389" s="55"/>
    </row>
    <row r="390" spans="10:13" ht="21">
      <c r="J390" s="55"/>
      <c r="K390" s="55"/>
      <c r="L390" s="55"/>
      <c r="M390" s="55"/>
    </row>
    <row r="391" spans="10:13" ht="21">
      <c r="J391" s="55"/>
      <c r="K391" s="55"/>
      <c r="L391" s="55"/>
      <c r="M391" s="55"/>
    </row>
    <row r="392" spans="10:13" ht="21">
      <c r="J392" s="55"/>
      <c r="K392" s="55"/>
      <c r="L392" s="55"/>
      <c r="M392" s="55"/>
    </row>
    <row r="393" spans="10:13" ht="21">
      <c r="J393" s="55"/>
      <c r="K393" s="55"/>
      <c r="L393" s="55"/>
      <c r="M393" s="55"/>
    </row>
    <row r="394" spans="10:13" ht="21">
      <c r="J394" s="55"/>
      <c r="K394" s="55"/>
      <c r="L394" s="55"/>
      <c r="M394" s="55"/>
    </row>
    <row r="395" spans="10:13" ht="21">
      <c r="J395" s="55"/>
      <c r="K395" s="55"/>
      <c r="L395" s="55"/>
      <c r="M395" s="55"/>
    </row>
    <row r="396" spans="10:13" ht="21">
      <c r="J396" s="55"/>
      <c r="K396" s="55"/>
      <c r="L396" s="55"/>
      <c r="M396" s="55"/>
    </row>
    <row r="397" spans="10:13" ht="21">
      <c r="J397" s="55"/>
      <c r="K397" s="55"/>
      <c r="L397" s="55"/>
      <c r="M397" s="55"/>
    </row>
    <row r="398" spans="10:13" ht="21">
      <c r="J398" s="55"/>
      <c r="K398" s="55"/>
      <c r="L398" s="55"/>
      <c r="M398" s="55"/>
    </row>
    <row r="399" spans="10:13" ht="21">
      <c r="J399" s="55"/>
      <c r="K399" s="55"/>
      <c r="L399" s="55"/>
      <c r="M399" s="55"/>
    </row>
    <row r="400" spans="10:13" ht="21">
      <c r="J400" s="55"/>
      <c r="K400" s="55"/>
      <c r="L400" s="55"/>
      <c r="M400" s="55"/>
    </row>
    <row r="401" spans="10:13" ht="21">
      <c r="J401" s="55"/>
      <c r="K401" s="55"/>
      <c r="L401" s="55"/>
      <c r="M401" s="55"/>
    </row>
    <row r="402" spans="10:13" ht="21">
      <c r="J402" s="55"/>
      <c r="K402" s="55"/>
      <c r="L402" s="55"/>
      <c r="M402" s="55"/>
    </row>
    <row r="403" spans="10:13" ht="21">
      <c r="J403" s="55"/>
      <c r="K403" s="55"/>
      <c r="L403" s="55"/>
      <c r="M403" s="55"/>
    </row>
    <row r="404" spans="10:13" ht="21">
      <c r="J404" s="55"/>
      <c r="K404" s="55"/>
      <c r="L404" s="55"/>
      <c r="M404" s="55"/>
    </row>
    <row r="405" spans="10:13" ht="21">
      <c r="J405" s="55"/>
      <c r="K405" s="55"/>
      <c r="L405" s="55"/>
      <c r="M405" s="55"/>
    </row>
    <row r="406" spans="10:13" ht="21">
      <c r="J406" s="55"/>
      <c r="K406" s="55"/>
      <c r="L406" s="55"/>
      <c r="M406" s="55"/>
    </row>
    <row r="407" spans="10:13" ht="21">
      <c r="J407" s="55"/>
      <c r="K407" s="55"/>
      <c r="L407" s="55"/>
      <c r="M407" s="55"/>
    </row>
    <row r="408" spans="10:13" ht="21">
      <c r="J408" s="55"/>
      <c r="K408" s="55"/>
      <c r="L408" s="55"/>
      <c r="M408" s="55"/>
    </row>
    <row r="409" spans="10:13" ht="21">
      <c r="J409" s="55"/>
      <c r="K409" s="55"/>
      <c r="L409" s="55"/>
      <c r="M409" s="55"/>
    </row>
    <row r="410" spans="10:13" ht="21">
      <c r="J410" s="55"/>
      <c r="K410" s="55"/>
      <c r="L410" s="55"/>
      <c r="M410" s="55"/>
    </row>
    <row r="411" spans="10:13" ht="21">
      <c r="J411" s="55"/>
      <c r="K411" s="55"/>
      <c r="L411" s="55"/>
      <c r="M411" s="55"/>
    </row>
    <row r="412" spans="10:13" ht="21">
      <c r="J412" s="55"/>
      <c r="K412" s="55"/>
      <c r="L412" s="55"/>
      <c r="M412" s="55"/>
    </row>
    <row r="413" spans="10:13" ht="21">
      <c r="J413" s="55"/>
      <c r="K413" s="55"/>
      <c r="L413" s="55"/>
      <c r="M413" s="55"/>
    </row>
    <row r="414" spans="10:13" ht="21">
      <c r="J414" s="55"/>
      <c r="K414" s="55"/>
      <c r="L414" s="55"/>
      <c r="M414" s="55"/>
    </row>
    <row r="415" spans="10:13" ht="21">
      <c r="J415" s="55"/>
      <c r="K415" s="55"/>
      <c r="L415" s="55"/>
      <c r="M415" s="55"/>
    </row>
    <row r="416" spans="10:13" ht="21">
      <c r="J416" s="55"/>
      <c r="K416" s="55"/>
      <c r="L416" s="55"/>
      <c r="M416" s="55"/>
    </row>
    <row r="417" spans="10:13" ht="21">
      <c r="J417" s="55"/>
      <c r="K417" s="55"/>
      <c r="L417" s="55"/>
      <c r="M417" s="55"/>
    </row>
    <row r="418" spans="10:13" ht="21">
      <c r="J418" s="55"/>
      <c r="K418" s="55"/>
      <c r="L418" s="55"/>
      <c r="M418" s="55"/>
    </row>
    <row r="419" spans="10:13" ht="21">
      <c r="J419" s="55"/>
      <c r="K419" s="55"/>
      <c r="L419" s="55"/>
      <c r="M419" s="55"/>
    </row>
    <row r="420" spans="10:13" ht="21">
      <c r="J420" s="55"/>
      <c r="K420" s="55"/>
      <c r="L420" s="55"/>
      <c r="M420" s="55"/>
    </row>
    <row r="421" spans="10:13" ht="21">
      <c r="J421" s="55"/>
      <c r="K421" s="55"/>
      <c r="L421" s="55"/>
      <c r="M421" s="55"/>
    </row>
    <row r="422" spans="10:13" ht="21">
      <c r="J422" s="55"/>
      <c r="K422" s="55"/>
      <c r="L422" s="55"/>
      <c r="M422" s="55"/>
    </row>
    <row r="423" spans="10:13" ht="21">
      <c r="J423" s="55"/>
      <c r="K423" s="55"/>
      <c r="L423" s="55"/>
      <c r="M423" s="55"/>
    </row>
    <row r="424" spans="10:13" ht="21">
      <c r="J424" s="55"/>
      <c r="K424" s="55"/>
      <c r="L424" s="55"/>
      <c r="M424" s="55"/>
    </row>
    <row r="425" spans="10:13" ht="21">
      <c r="J425" s="55"/>
      <c r="K425" s="55"/>
      <c r="L425" s="55"/>
      <c r="M425" s="55"/>
    </row>
    <row r="426" spans="10:13" ht="21">
      <c r="J426" s="55"/>
      <c r="K426" s="55"/>
      <c r="L426" s="55"/>
      <c r="M426" s="55"/>
    </row>
    <row r="427" spans="10:13" ht="21">
      <c r="J427" s="55"/>
      <c r="K427" s="55"/>
      <c r="L427" s="55"/>
      <c r="M427" s="55"/>
    </row>
    <row r="428" spans="10:13" ht="21">
      <c r="J428" s="55"/>
      <c r="K428" s="55"/>
      <c r="L428" s="55"/>
      <c r="M428" s="55"/>
    </row>
    <row r="429" spans="10:13" ht="21">
      <c r="J429" s="55"/>
      <c r="K429" s="55"/>
      <c r="L429" s="55"/>
      <c r="M429" s="55"/>
    </row>
    <row r="430" spans="10:13" ht="21">
      <c r="J430" s="55"/>
      <c r="K430" s="55"/>
      <c r="L430" s="55"/>
      <c r="M430" s="55"/>
    </row>
    <row r="431" spans="10:13" ht="21">
      <c r="J431" s="55"/>
      <c r="K431" s="55"/>
      <c r="L431" s="55"/>
      <c r="M431" s="55"/>
    </row>
    <row r="432" spans="10:13" ht="21">
      <c r="J432" s="55"/>
      <c r="K432" s="55"/>
      <c r="L432" s="55"/>
      <c r="M432" s="55"/>
    </row>
    <row r="433" spans="10:13" ht="21">
      <c r="J433" s="55"/>
      <c r="K433" s="55"/>
      <c r="L433" s="55"/>
      <c r="M433" s="55"/>
    </row>
    <row r="434" spans="10:13" ht="21">
      <c r="J434" s="55"/>
      <c r="K434" s="55"/>
      <c r="L434" s="55"/>
      <c r="M434" s="55"/>
    </row>
    <row r="435" spans="10:13" ht="21">
      <c r="J435" s="55"/>
      <c r="K435" s="55"/>
      <c r="L435" s="55"/>
      <c r="M435" s="55"/>
    </row>
    <row r="436" spans="10:13" ht="21">
      <c r="J436" s="55"/>
      <c r="K436" s="55"/>
      <c r="L436" s="55"/>
      <c r="M436" s="55"/>
    </row>
    <row r="437" spans="10:13" ht="21">
      <c r="J437" s="55"/>
      <c r="K437" s="55"/>
      <c r="L437" s="55"/>
      <c r="M437" s="55"/>
    </row>
    <row r="438" spans="10:13" ht="21">
      <c r="J438" s="55"/>
      <c r="K438" s="55"/>
      <c r="L438" s="55"/>
      <c r="M438" s="55"/>
    </row>
    <row r="439" spans="10:13" ht="21">
      <c r="J439" s="55"/>
      <c r="K439" s="55"/>
      <c r="L439" s="55"/>
      <c r="M439" s="55"/>
    </row>
    <row r="440" spans="10:13" ht="21">
      <c r="J440" s="55"/>
      <c r="K440" s="55"/>
      <c r="L440" s="55"/>
      <c r="M440" s="55"/>
    </row>
    <row r="441" spans="10:13" ht="21">
      <c r="J441" s="55"/>
      <c r="K441" s="55"/>
      <c r="L441" s="55"/>
      <c r="M441" s="55"/>
    </row>
    <row r="442" spans="10:13" ht="21">
      <c r="J442" s="55"/>
      <c r="K442" s="55"/>
      <c r="L442" s="55"/>
      <c r="M442" s="55"/>
    </row>
    <row r="443" spans="10:13" ht="21">
      <c r="J443" s="55"/>
      <c r="K443" s="55"/>
      <c r="L443" s="55"/>
      <c r="M443" s="55"/>
    </row>
    <row r="444" spans="10:13" ht="21">
      <c r="J444" s="55"/>
      <c r="K444" s="55"/>
      <c r="L444" s="55"/>
      <c r="M444" s="55"/>
    </row>
    <row r="445" spans="10:13" ht="21">
      <c r="J445" s="55"/>
      <c r="K445" s="55"/>
      <c r="L445" s="55"/>
      <c r="M445" s="55"/>
    </row>
    <row r="446" spans="10:13" ht="21">
      <c r="J446" s="55"/>
      <c r="K446" s="55"/>
      <c r="L446" s="55"/>
      <c r="M446" s="55"/>
    </row>
    <row r="447" spans="10:13" ht="21">
      <c r="J447" s="55"/>
      <c r="K447" s="55"/>
      <c r="L447" s="55"/>
      <c r="M447" s="55"/>
    </row>
    <row r="448" spans="10:13" ht="21">
      <c r="J448" s="55"/>
      <c r="K448" s="55"/>
      <c r="L448" s="55"/>
      <c r="M448" s="55"/>
    </row>
    <row r="449" spans="10:13" ht="21">
      <c r="J449" s="55"/>
      <c r="K449" s="55"/>
      <c r="L449" s="55"/>
      <c r="M449" s="55"/>
    </row>
    <row r="450" spans="10:13" ht="21">
      <c r="J450" s="55"/>
      <c r="K450" s="55"/>
      <c r="L450" s="55"/>
      <c r="M450" s="55"/>
    </row>
    <row r="451" spans="10:13" ht="21">
      <c r="J451" s="55"/>
      <c r="K451" s="55"/>
      <c r="L451" s="55"/>
      <c r="M451" s="55"/>
    </row>
    <row r="452" spans="10:13" ht="21">
      <c r="J452" s="55"/>
      <c r="K452" s="55"/>
      <c r="L452" s="55"/>
      <c r="M452" s="55"/>
    </row>
    <row r="453" spans="10:13" ht="21">
      <c r="J453" s="55"/>
      <c r="K453" s="55"/>
      <c r="L453" s="55"/>
      <c r="M453" s="55"/>
    </row>
    <row r="454" spans="10:13" ht="21">
      <c r="J454" s="55"/>
      <c r="K454" s="55"/>
      <c r="L454" s="55"/>
      <c r="M454" s="55"/>
    </row>
    <row r="455" spans="10:13" ht="21">
      <c r="J455" s="55"/>
      <c r="K455" s="55"/>
      <c r="L455" s="55"/>
      <c r="M455" s="55"/>
    </row>
    <row r="456" spans="10:13" ht="21">
      <c r="J456" s="55"/>
      <c r="K456" s="55"/>
      <c r="L456" s="55"/>
      <c r="M456" s="55"/>
    </row>
    <row r="457" spans="10:13" ht="21">
      <c r="J457" s="55"/>
      <c r="K457" s="55"/>
      <c r="L457" s="55"/>
      <c r="M457" s="55"/>
    </row>
    <row r="458" spans="10:13" ht="21">
      <c r="J458" s="55"/>
      <c r="K458" s="55"/>
      <c r="L458" s="55"/>
      <c r="M458" s="55"/>
    </row>
    <row r="459" spans="10:13" ht="21">
      <c r="J459" s="55"/>
      <c r="K459" s="55"/>
      <c r="L459" s="55"/>
      <c r="M459" s="55"/>
    </row>
    <row r="460" spans="10:13" ht="21">
      <c r="J460" s="55"/>
      <c r="K460" s="55"/>
      <c r="L460" s="55"/>
      <c r="M460" s="55"/>
    </row>
    <row r="461" spans="10:13" ht="21">
      <c r="J461" s="55"/>
      <c r="K461" s="55"/>
      <c r="L461" s="55"/>
      <c r="M461" s="55"/>
    </row>
    <row r="462" spans="10:13" ht="21">
      <c r="J462" s="55"/>
      <c r="K462" s="55"/>
      <c r="L462" s="55"/>
      <c r="M462" s="55"/>
    </row>
    <row r="463" spans="10:13" ht="21">
      <c r="J463" s="55"/>
      <c r="K463" s="55"/>
      <c r="L463" s="55"/>
      <c r="M463" s="55"/>
    </row>
    <row r="464" spans="10:13" ht="21">
      <c r="J464" s="55"/>
      <c r="K464" s="55"/>
      <c r="L464" s="55"/>
      <c r="M464" s="55"/>
    </row>
    <row r="465" spans="10:13" ht="21">
      <c r="J465" s="55"/>
      <c r="K465" s="55"/>
      <c r="L465" s="55"/>
      <c r="M465" s="55"/>
    </row>
    <row r="466" spans="10:13" ht="21">
      <c r="J466" s="55"/>
      <c r="K466" s="55"/>
      <c r="L466" s="55"/>
      <c r="M466" s="55"/>
    </row>
    <row r="467" spans="10:13" ht="21">
      <c r="J467" s="55"/>
      <c r="K467" s="55"/>
      <c r="L467" s="55"/>
      <c r="M467" s="55"/>
    </row>
    <row r="468" spans="10:13" ht="21">
      <c r="J468" s="55"/>
      <c r="K468" s="55"/>
      <c r="L468" s="55"/>
      <c r="M468" s="55"/>
    </row>
    <row r="469" spans="10:13" ht="21">
      <c r="J469" s="55"/>
      <c r="K469" s="55"/>
      <c r="L469" s="55"/>
      <c r="M469" s="55"/>
    </row>
    <row r="470" spans="10:13" ht="21">
      <c r="J470" s="55"/>
      <c r="K470" s="55"/>
      <c r="L470" s="55"/>
      <c r="M470" s="55"/>
    </row>
    <row r="471" spans="10:13" ht="21">
      <c r="J471" s="55"/>
      <c r="K471" s="55"/>
      <c r="L471" s="55"/>
      <c r="M471" s="55"/>
    </row>
    <row r="472" spans="10:13" ht="21">
      <c r="J472" s="55"/>
      <c r="K472" s="55"/>
      <c r="L472" s="55"/>
      <c r="M472" s="55"/>
    </row>
    <row r="473" spans="10:13" ht="21">
      <c r="J473" s="55"/>
      <c r="K473" s="55"/>
      <c r="L473" s="55"/>
      <c r="M473" s="55"/>
    </row>
    <row r="474" spans="10:13" ht="21">
      <c r="J474" s="55"/>
      <c r="K474" s="55"/>
      <c r="L474" s="55"/>
      <c r="M474" s="55"/>
    </row>
    <row r="475" spans="10:13" ht="21">
      <c r="J475" s="55"/>
      <c r="K475" s="55"/>
      <c r="L475" s="55"/>
      <c r="M475" s="55"/>
    </row>
    <row r="476" spans="10:13" ht="21">
      <c r="J476" s="55"/>
      <c r="K476" s="55"/>
      <c r="L476" s="55"/>
      <c r="M476" s="55"/>
    </row>
    <row r="477" spans="10:13" ht="21">
      <c r="J477" s="55"/>
      <c r="K477" s="55"/>
      <c r="L477" s="55"/>
      <c r="M477" s="55"/>
    </row>
    <row r="478" spans="10:13" ht="21">
      <c r="J478" s="55"/>
      <c r="K478" s="55"/>
      <c r="L478" s="55"/>
      <c r="M478" s="55"/>
    </row>
    <row r="479" spans="10:13" ht="21">
      <c r="J479" s="55"/>
      <c r="K479" s="55"/>
      <c r="L479" s="55"/>
      <c r="M479" s="55"/>
    </row>
    <row r="480" spans="10:13" ht="21">
      <c r="J480" s="55"/>
      <c r="K480" s="55"/>
      <c r="L480" s="55"/>
      <c r="M480" s="55"/>
    </row>
    <row r="481" spans="10:13" ht="21">
      <c r="J481" s="55"/>
      <c r="K481" s="55"/>
      <c r="L481" s="55"/>
      <c r="M481" s="55"/>
    </row>
    <row r="482" spans="10:13" ht="21">
      <c r="J482" s="55"/>
      <c r="K482" s="55"/>
      <c r="L482" s="55"/>
      <c r="M482" s="55"/>
    </row>
    <row r="483" spans="10:13" ht="21">
      <c r="J483" s="55"/>
      <c r="K483" s="55"/>
      <c r="L483" s="55"/>
      <c r="M483" s="55"/>
    </row>
    <row r="484" spans="10:13" ht="21">
      <c r="J484" s="55"/>
      <c r="K484" s="55"/>
      <c r="L484" s="55"/>
      <c r="M484" s="55"/>
    </row>
    <row r="485" spans="10:13" ht="21">
      <c r="J485" s="55"/>
      <c r="K485" s="55"/>
      <c r="L485" s="55"/>
      <c r="M485" s="55"/>
    </row>
    <row r="486" spans="10:13" ht="21">
      <c r="J486" s="55"/>
      <c r="K486" s="55"/>
      <c r="L486" s="55"/>
      <c r="M486" s="55"/>
    </row>
    <row r="487" spans="10:13" ht="21">
      <c r="J487" s="55"/>
      <c r="K487" s="55"/>
      <c r="L487" s="55"/>
      <c r="M487" s="55"/>
    </row>
    <row r="488" spans="10:13" ht="21">
      <c r="J488" s="55"/>
      <c r="K488" s="55"/>
      <c r="L488" s="55"/>
      <c r="M488" s="55"/>
    </row>
    <row r="489" spans="10:13" ht="21">
      <c r="J489" s="55"/>
      <c r="K489" s="55"/>
      <c r="L489" s="55"/>
      <c r="M489" s="55"/>
    </row>
    <row r="490" spans="10:13" ht="21">
      <c r="J490" s="55"/>
      <c r="K490" s="55"/>
      <c r="L490" s="55"/>
      <c r="M490" s="55"/>
    </row>
    <row r="491" spans="10:13" ht="21">
      <c r="J491" s="55"/>
      <c r="K491" s="55"/>
      <c r="L491" s="55"/>
      <c r="M491" s="55"/>
    </row>
    <row r="492" spans="10:13" ht="21">
      <c r="J492" s="55"/>
      <c r="K492" s="55"/>
      <c r="L492" s="55"/>
      <c r="M492" s="55"/>
    </row>
    <row r="493" spans="10:13" ht="21">
      <c r="J493" s="55"/>
      <c r="K493" s="55"/>
      <c r="L493" s="55"/>
      <c r="M493" s="55"/>
    </row>
    <row r="494" spans="10:13" ht="21">
      <c r="J494" s="55"/>
      <c r="K494" s="55"/>
      <c r="L494" s="55"/>
      <c r="M494" s="55"/>
    </row>
    <row r="495" spans="10:13" ht="21">
      <c r="J495" s="55"/>
      <c r="K495" s="55"/>
      <c r="L495" s="55"/>
      <c r="M495" s="55"/>
    </row>
    <row r="496" spans="10:13" ht="21">
      <c r="J496" s="55"/>
      <c r="K496" s="55"/>
      <c r="L496" s="55"/>
      <c r="M496" s="55"/>
    </row>
    <row r="497" spans="10:13" ht="21">
      <c r="J497" s="55"/>
      <c r="K497" s="55"/>
      <c r="L497" s="55"/>
      <c r="M497" s="55"/>
    </row>
    <row r="498" spans="10:13" ht="21">
      <c r="J498" s="55"/>
      <c r="K498" s="55"/>
      <c r="L498" s="55"/>
      <c r="M498" s="55"/>
    </row>
    <row r="499" spans="10:13" ht="21">
      <c r="J499" s="55"/>
      <c r="K499" s="55"/>
      <c r="L499" s="55"/>
      <c r="M499" s="55"/>
    </row>
    <row r="500" spans="10:13" ht="21">
      <c r="J500" s="55"/>
      <c r="K500" s="55"/>
      <c r="L500" s="55"/>
      <c r="M500" s="55"/>
    </row>
    <row r="501" spans="10:13" ht="21">
      <c r="J501" s="55"/>
      <c r="K501" s="55"/>
      <c r="L501" s="55"/>
      <c r="M501" s="55"/>
    </row>
    <row r="502" spans="10:13" ht="21">
      <c r="J502" s="55"/>
      <c r="K502" s="55"/>
      <c r="L502" s="55"/>
      <c r="M502" s="55"/>
    </row>
    <row r="503" spans="10:13" ht="21">
      <c r="J503" s="55"/>
      <c r="K503" s="55"/>
      <c r="L503" s="55"/>
      <c r="M503" s="55"/>
    </row>
    <row r="504" spans="10:13" ht="21">
      <c r="J504" s="55"/>
      <c r="K504" s="55"/>
      <c r="L504" s="55"/>
      <c r="M504" s="55"/>
    </row>
    <row r="505" spans="10:13" ht="21">
      <c r="J505" s="55"/>
      <c r="K505" s="55"/>
      <c r="L505" s="55"/>
      <c r="M505" s="55"/>
    </row>
    <row r="506" spans="10:13" ht="21">
      <c r="J506" s="55"/>
      <c r="K506" s="55"/>
      <c r="L506" s="55"/>
      <c r="M506" s="55"/>
    </row>
    <row r="507" spans="10:13" ht="21">
      <c r="J507" s="55"/>
      <c r="K507" s="55"/>
      <c r="L507" s="55"/>
      <c r="M507" s="55"/>
    </row>
    <row r="508" spans="10:13" ht="21">
      <c r="J508" s="55"/>
      <c r="K508" s="55"/>
      <c r="L508" s="55"/>
      <c r="M508" s="55"/>
    </row>
    <row r="509" spans="10:13" ht="21">
      <c r="J509" s="55"/>
      <c r="K509" s="55"/>
      <c r="L509" s="55"/>
      <c r="M509" s="55"/>
    </row>
    <row r="510" spans="10:13" ht="21">
      <c r="J510" s="55"/>
      <c r="K510" s="55"/>
      <c r="L510" s="55"/>
      <c r="M510" s="55"/>
    </row>
    <row r="511" spans="10:13" ht="21">
      <c r="J511" s="55"/>
      <c r="K511" s="55"/>
      <c r="L511" s="55"/>
      <c r="M511" s="55"/>
    </row>
    <row r="512" spans="10:13" ht="21">
      <c r="J512" s="55"/>
      <c r="K512" s="55"/>
      <c r="L512" s="55"/>
      <c r="M512" s="55"/>
    </row>
    <row r="513" spans="10:13" ht="21">
      <c r="J513" s="55"/>
      <c r="K513" s="55"/>
      <c r="L513" s="55"/>
      <c r="M513" s="55"/>
    </row>
    <row r="514" spans="10:13" ht="21">
      <c r="J514" s="55"/>
      <c r="K514" s="55"/>
      <c r="L514" s="55"/>
      <c r="M514" s="55"/>
    </row>
    <row r="515" spans="10:13" ht="21">
      <c r="J515" s="55"/>
      <c r="K515" s="55"/>
      <c r="L515" s="55"/>
      <c r="M515" s="55"/>
    </row>
    <row r="516" spans="10:13" ht="21">
      <c r="J516" s="55"/>
      <c r="K516" s="55"/>
      <c r="L516" s="55"/>
      <c r="M516" s="55"/>
    </row>
    <row r="517" spans="10:13" ht="21">
      <c r="J517" s="55"/>
      <c r="K517" s="55"/>
      <c r="L517" s="55"/>
      <c r="M517" s="55"/>
    </row>
    <row r="518" spans="10:13" ht="21">
      <c r="J518" s="55"/>
      <c r="K518" s="55"/>
      <c r="L518" s="55"/>
      <c r="M518" s="55"/>
    </row>
    <row r="519" spans="10:13" ht="21">
      <c r="J519" s="55"/>
      <c r="K519" s="55"/>
      <c r="L519" s="55"/>
      <c r="M519" s="55"/>
    </row>
    <row r="520" spans="10:13" ht="21">
      <c r="J520" s="55"/>
      <c r="K520" s="55"/>
      <c r="L520" s="55"/>
      <c r="M520" s="55"/>
    </row>
    <row r="521" spans="10:13" ht="21">
      <c r="J521" s="55"/>
      <c r="K521" s="55"/>
      <c r="L521" s="55"/>
      <c r="M521" s="55"/>
    </row>
    <row r="522" spans="10:13" ht="21">
      <c r="J522" s="55"/>
      <c r="K522" s="55"/>
      <c r="L522" s="55"/>
      <c r="M522" s="55"/>
    </row>
    <row r="523" spans="10:13" ht="21">
      <c r="J523" s="55"/>
      <c r="K523" s="55"/>
      <c r="L523" s="55"/>
      <c r="M523" s="55"/>
    </row>
    <row r="524" spans="10:13" ht="21">
      <c r="J524" s="55"/>
      <c r="K524" s="55"/>
      <c r="L524" s="55"/>
      <c r="M524" s="55"/>
    </row>
    <row r="525" spans="10:13" ht="21">
      <c r="J525" s="55"/>
      <c r="K525" s="55"/>
      <c r="L525" s="55"/>
      <c r="M525" s="55"/>
    </row>
    <row r="526" spans="10:13" ht="21">
      <c r="J526" s="55"/>
      <c r="K526" s="55"/>
      <c r="L526" s="55"/>
      <c r="M526" s="55"/>
    </row>
    <row r="527" spans="10:13" ht="21">
      <c r="J527" s="55"/>
      <c r="K527" s="55"/>
      <c r="L527" s="55"/>
      <c r="M527" s="55"/>
    </row>
    <row r="528" spans="10:13" ht="21">
      <c r="J528" s="55"/>
      <c r="K528" s="55"/>
      <c r="L528" s="55"/>
      <c r="M528" s="55"/>
    </row>
    <row r="529" spans="10:13" ht="21">
      <c r="J529" s="55"/>
      <c r="K529" s="55"/>
      <c r="L529" s="55"/>
      <c r="M529" s="55"/>
    </row>
    <row r="530" spans="10:13" ht="21">
      <c r="J530" s="55"/>
      <c r="K530" s="55"/>
      <c r="L530" s="55"/>
      <c r="M530" s="55"/>
    </row>
    <row r="531" spans="10:13" ht="21">
      <c r="J531" s="55"/>
      <c r="K531" s="55"/>
      <c r="L531" s="55"/>
      <c r="M531" s="55"/>
    </row>
    <row r="532" spans="10:13" ht="21">
      <c r="J532" s="55"/>
      <c r="K532" s="55"/>
      <c r="L532" s="55"/>
      <c r="M532" s="55"/>
    </row>
  </sheetData>
  <mergeCells count="12">
    <mergeCell ref="A10:M10"/>
    <mergeCell ref="A14:M14"/>
    <mergeCell ref="C4:E4"/>
    <mergeCell ref="G4:I4"/>
    <mergeCell ref="M3:M5"/>
    <mergeCell ref="A1:M1"/>
    <mergeCell ref="A2:M2"/>
    <mergeCell ref="A3:A5"/>
    <mergeCell ref="B3:E3"/>
    <mergeCell ref="F3:I3"/>
    <mergeCell ref="J3:L3"/>
    <mergeCell ref="J4:L4"/>
  </mergeCells>
  <printOptions/>
  <pageMargins left="0.35433070866141736" right="0.196850393700787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ละมัย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64">
      <selection activeCell="E76" sqref="E76"/>
    </sheetView>
  </sheetViews>
  <sheetFormatPr defaultColWidth="9.140625" defaultRowHeight="12.75"/>
  <cols>
    <col min="1" max="1" width="28.28125" style="1" customWidth="1"/>
    <col min="2" max="2" width="8.28125" style="1" customWidth="1"/>
    <col min="3" max="3" width="7.421875" style="1" customWidth="1"/>
    <col min="4" max="4" width="7.7109375" style="1" customWidth="1"/>
    <col min="5" max="5" width="8.28125" style="1" customWidth="1"/>
    <col min="6" max="6" width="7.421875" style="1" customWidth="1"/>
    <col min="7" max="7" width="7.7109375" style="1" customWidth="1"/>
    <col min="8" max="8" width="11.7109375" style="1" customWidth="1"/>
    <col min="9" max="9" width="10.8515625" style="1" customWidth="1"/>
    <col min="10" max="16384" width="9.140625" style="1" customWidth="1"/>
  </cols>
  <sheetData>
    <row r="1" spans="1:9" ht="23.25">
      <c r="A1" s="93" t="s">
        <v>332</v>
      </c>
      <c r="B1" s="93"/>
      <c r="C1" s="93"/>
      <c r="D1" s="93"/>
      <c r="E1" s="93"/>
      <c r="F1" s="93"/>
      <c r="G1" s="93"/>
      <c r="H1" s="93"/>
      <c r="I1" s="93"/>
    </row>
    <row r="2" spans="1:9" ht="23.25">
      <c r="A2" s="93" t="s">
        <v>251</v>
      </c>
      <c r="B2" s="93"/>
      <c r="C2" s="93"/>
      <c r="D2" s="93"/>
      <c r="E2" s="93"/>
      <c r="F2" s="93"/>
      <c r="G2" s="93"/>
      <c r="H2" s="93"/>
      <c r="I2" s="93"/>
    </row>
    <row r="3" spans="1:9" ht="21.75" thickBot="1">
      <c r="A3" s="94"/>
      <c r="B3" s="94"/>
      <c r="C3" s="94"/>
      <c r="D3" s="94"/>
      <c r="E3" s="94"/>
      <c r="F3" s="94"/>
      <c r="G3" s="94"/>
      <c r="H3" s="94"/>
      <c r="I3" s="94"/>
    </row>
    <row r="4" spans="1:9" ht="21">
      <c r="A4" s="101" t="s">
        <v>221</v>
      </c>
      <c r="B4" s="103" t="s">
        <v>331</v>
      </c>
      <c r="C4" s="103"/>
      <c r="D4" s="120" t="s">
        <v>3</v>
      </c>
      <c r="E4" s="103" t="s">
        <v>253</v>
      </c>
      <c r="F4" s="103"/>
      <c r="G4" s="120" t="s">
        <v>6</v>
      </c>
      <c r="H4" s="120" t="s">
        <v>7</v>
      </c>
      <c r="I4" s="4" t="s">
        <v>9</v>
      </c>
    </row>
    <row r="5" spans="1:9" ht="21">
      <c r="A5" s="102"/>
      <c r="B5" s="122" t="s">
        <v>0</v>
      </c>
      <c r="C5" s="122"/>
      <c r="D5" s="121"/>
      <c r="E5" s="122" t="s">
        <v>0</v>
      </c>
      <c r="F5" s="122"/>
      <c r="G5" s="121"/>
      <c r="H5" s="121"/>
      <c r="I5" s="105" t="s">
        <v>10</v>
      </c>
    </row>
    <row r="6" spans="1:9" ht="21">
      <c r="A6" s="102"/>
      <c r="B6" s="2" t="s">
        <v>1</v>
      </c>
      <c r="C6" s="2" t="s">
        <v>2</v>
      </c>
      <c r="D6" s="2" t="s">
        <v>4</v>
      </c>
      <c r="E6" s="2" t="s">
        <v>1</v>
      </c>
      <c r="F6" s="2" t="s">
        <v>2</v>
      </c>
      <c r="G6" s="2" t="s">
        <v>4</v>
      </c>
      <c r="H6" s="2" t="s">
        <v>8</v>
      </c>
      <c r="I6" s="106"/>
    </row>
    <row r="7" spans="1:9" ht="22.5" customHeight="1">
      <c r="A7" s="98" t="s">
        <v>269</v>
      </c>
      <c r="B7" s="99"/>
      <c r="C7" s="99"/>
      <c r="D7" s="99"/>
      <c r="E7" s="99"/>
      <c r="F7" s="99"/>
      <c r="G7" s="99"/>
      <c r="H7" s="99"/>
      <c r="I7" s="100"/>
    </row>
    <row r="8" spans="1:9" ht="22.5" customHeight="1">
      <c r="A8" s="9" t="s">
        <v>242</v>
      </c>
      <c r="B8" s="29">
        <v>0</v>
      </c>
      <c r="C8" s="29"/>
      <c r="D8" s="29"/>
      <c r="E8" s="29">
        <v>0</v>
      </c>
      <c r="F8" s="29"/>
      <c r="G8" s="29"/>
      <c r="H8" s="29">
        <f>I8*19</f>
        <v>7916</v>
      </c>
      <c r="I8" s="77">
        <f>'ปวส.บริหาร'!L28+'ปวส.วิศวฯ'!L62</f>
        <v>416.64</v>
      </c>
    </row>
    <row r="9" spans="1:9" ht="22.5" customHeight="1">
      <c r="A9" s="9" t="s">
        <v>248</v>
      </c>
      <c r="B9" s="29">
        <v>0</v>
      </c>
      <c r="C9" s="29"/>
      <c r="D9" s="29"/>
      <c r="E9" s="29">
        <v>0</v>
      </c>
      <c r="F9" s="29"/>
      <c r="G9" s="29"/>
      <c r="H9" s="29">
        <f aca="true" t="shared" si="0" ref="H9:H18">I9*18</f>
        <v>878</v>
      </c>
      <c r="I9" s="77">
        <f>'ป.ตรี05'!L48</f>
        <v>48.75</v>
      </c>
    </row>
    <row r="10" spans="1:11" s="10" customFormat="1" ht="22.5" customHeight="1">
      <c r="A10" s="9" t="s">
        <v>231</v>
      </c>
      <c r="B10" s="3">
        <f>'ป.ตรี01'!B25</f>
        <v>300</v>
      </c>
      <c r="C10" s="3"/>
      <c r="D10" s="3"/>
      <c r="E10" s="3">
        <f>'ป.ตรี01'!F25</f>
        <v>387</v>
      </c>
      <c r="F10" s="3"/>
      <c r="G10" s="3"/>
      <c r="H10" s="3">
        <f t="shared" si="0"/>
        <v>23378</v>
      </c>
      <c r="I10" s="46">
        <f>'ป.ตรี01'!J25+'ป.ตรี02'!L18+'ป.ตรี03'!L90+'ป.ตรี04'!L54+'ป.ตรี06'!L57+'ป.ตรี07'!L71+'ป.ตรี08'!L26+'ป.ตรี09'!L20</f>
        <v>1298.76</v>
      </c>
      <c r="K10" s="75"/>
    </row>
    <row r="11" spans="1:9" s="10" customFormat="1" ht="22.5" customHeight="1">
      <c r="A11" s="9" t="s">
        <v>232</v>
      </c>
      <c r="B11" s="3">
        <f>'ป.ตรี01'!B38</f>
        <v>32</v>
      </c>
      <c r="C11" s="3"/>
      <c r="D11" s="3"/>
      <c r="E11" s="3">
        <f>'ป.ตรี01'!F38</f>
        <v>28</v>
      </c>
      <c r="F11" s="3"/>
      <c r="G11" s="3"/>
      <c r="H11" s="3">
        <f t="shared" si="0"/>
        <v>2091</v>
      </c>
      <c r="I11" s="46">
        <f>'ป.ตรี01'!J38+'ป.ตรี03'!L109+'ป.ตรี04'!L61+'ป.ตรี08'!L33</f>
        <v>116.14</v>
      </c>
    </row>
    <row r="12" spans="1:9" s="10" customFormat="1" ht="22.5" customHeight="1">
      <c r="A12" s="9" t="s">
        <v>243</v>
      </c>
      <c r="B12" s="3">
        <v>0</v>
      </c>
      <c r="C12" s="3"/>
      <c r="D12" s="3"/>
      <c r="E12" s="3">
        <v>0</v>
      </c>
      <c r="F12" s="3"/>
      <c r="G12" s="3"/>
      <c r="H12" s="3">
        <f t="shared" si="0"/>
        <v>5369</v>
      </c>
      <c r="I12" s="46">
        <f>'ป.ตรี03'!L153+'ป.ตรี04'!L100+'ป.ตรี05'!L75+'ป.ตรี06'!L85+'ป.ตรี07'!L95</f>
        <v>298.25</v>
      </c>
    </row>
    <row r="13" spans="1:9" s="10" customFormat="1" ht="22.5" customHeight="1">
      <c r="A13" s="9" t="s">
        <v>233</v>
      </c>
      <c r="B13" s="3">
        <v>0</v>
      </c>
      <c r="C13" s="3"/>
      <c r="D13" s="3"/>
      <c r="E13" s="3">
        <v>0</v>
      </c>
      <c r="F13" s="3"/>
      <c r="G13" s="3"/>
      <c r="H13" s="3">
        <f t="shared" si="0"/>
        <v>1251</v>
      </c>
      <c r="I13" s="46">
        <f>'ป.ตรี02'!L23+'ป.ตรี03'!L189+'ป.ตรี04'!L117+'ป.ตรี05'!L134</f>
        <v>69.49</v>
      </c>
    </row>
    <row r="14" spans="1:9" s="10" customFormat="1" ht="22.5" customHeight="1">
      <c r="A14" s="9" t="s">
        <v>246</v>
      </c>
      <c r="B14" s="3">
        <v>0</v>
      </c>
      <c r="C14" s="3"/>
      <c r="D14" s="3"/>
      <c r="E14" s="3">
        <v>0</v>
      </c>
      <c r="F14" s="3"/>
      <c r="G14" s="3"/>
      <c r="H14" s="3">
        <f t="shared" si="0"/>
        <v>0</v>
      </c>
      <c r="I14" s="46">
        <f>'ป.ตรี04'!L87</f>
        <v>0</v>
      </c>
    </row>
    <row r="15" spans="1:9" s="10" customFormat="1" ht="22.5" customHeight="1">
      <c r="A15" s="9" t="s">
        <v>247</v>
      </c>
      <c r="B15" s="3">
        <v>0</v>
      </c>
      <c r="C15" s="3"/>
      <c r="D15" s="3"/>
      <c r="E15" s="3">
        <v>0</v>
      </c>
      <c r="F15" s="3"/>
      <c r="G15" s="3"/>
      <c r="H15" s="3">
        <f t="shared" si="0"/>
        <v>152</v>
      </c>
      <c r="I15" s="46">
        <f>'ป.ตรี04'!L141+'ป.ตรี05'!L155</f>
        <v>8.42</v>
      </c>
    </row>
    <row r="16" spans="1:9" s="10" customFormat="1" ht="22.5" customHeight="1">
      <c r="A16" s="9" t="s">
        <v>244</v>
      </c>
      <c r="B16" s="3">
        <v>0</v>
      </c>
      <c r="C16" s="3"/>
      <c r="D16" s="3"/>
      <c r="E16" s="3">
        <v>0</v>
      </c>
      <c r="F16" s="3"/>
      <c r="G16" s="3"/>
      <c r="H16" s="3">
        <f t="shared" si="0"/>
        <v>576</v>
      </c>
      <c r="I16" s="46">
        <f>'ป.ตรี04'!L162</f>
        <v>32</v>
      </c>
    </row>
    <row r="17" spans="1:9" s="10" customFormat="1" ht="22.5" customHeight="1">
      <c r="A17" s="30" t="s">
        <v>245</v>
      </c>
      <c r="B17" s="3">
        <v>0</v>
      </c>
      <c r="C17" s="3"/>
      <c r="D17" s="3"/>
      <c r="E17" s="3">
        <v>0</v>
      </c>
      <c r="F17" s="3"/>
      <c r="G17" s="3"/>
      <c r="H17" s="3">
        <f t="shared" si="0"/>
        <v>336</v>
      </c>
      <c r="I17" s="46">
        <f>'ป.ตรี04'!L183</f>
        <v>18.66</v>
      </c>
    </row>
    <row r="18" spans="1:11" s="10" customFormat="1" ht="22.5" customHeight="1">
      <c r="A18" s="31" t="s">
        <v>252</v>
      </c>
      <c r="B18" s="3">
        <v>0</v>
      </c>
      <c r="C18" s="3"/>
      <c r="D18" s="3"/>
      <c r="E18" s="3">
        <v>0</v>
      </c>
      <c r="F18" s="3"/>
      <c r="G18" s="3"/>
      <c r="H18" s="3">
        <f t="shared" si="0"/>
        <v>191</v>
      </c>
      <c r="I18" s="46">
        <f>'ป.ตรี05'!L185</f>
        <v>10.59</v>
      </c>
      <c r="K18" s="75"/>
    </row>
    <row r="19" spans="1:11" s="10" customFormat="1" ht="22.5" customHeight="1">
      <c r="A19" s="11" t="s">
        <v>270</v>
      </c>
      <c r="B19" s="6">
        <f>SUM(B10:B11)</f>
        <v>332</v>
      </c>
      <c r="C19" s="6"/>
      <c r="D19" s="6"/>
      <c r="E19" s="6">
        <f>SUM(E10:E11)</f>
        <v>415</v>
      </c>
      <c r="F19" s="6"/>
      <c r="G19" s="6"/>
      <c r="H19" s="6">
        <f>SUM(H8:H18)</f>
        <v>42138</v>
      </c>
      <c r="I19" s="78">
        <f>SUM(I8:I18)</f>
        <v>2317.7</v>
      </c>
      <c r="K19" s="75"/>
    </row>
    <row r="20" spans="1:9" ht="22.5" customHeight="1">
      <c r="A20" s="98" t="s">
        <v>222</v>
      </c>
      <c r="B20" s="99"/>
      <c r="C20" s="99"/>
      <c r="D20" s="99"/>
      <c r="E20" s="99"/>
      <c r="F20" s="99"/>
      <c r="G20" s="99"/>
      <c r="H20" s="99"/>
      <c r="I20" s="100"/>
    </row>
    <row r="21" spans="1:9" ht="22.5" customHeight="1">
      <c r="A21" s="9" t="s">
        <v>242</v>
      </c>
      <c r="B21" s="29">
        <v>0</v>
      </c>
      <c r="C21" s="29"/>
      <c r="D21" s="29"/>
      <c r="E21" s="29">
        <v>0</v>
      </c>
      <c r="F21" s="29"/>
      <c r="G21" s="29"/>
      <c r="H21" s="29">
        <f>I21*19</f>
        <v>3366</v>
      </c>
      <c r="I21" s="77">
        <f>'ปวส.บริหาร'!K28+'ปวส.วิศวฯ'!K62</f>
        <v>177.15</v>
      </c>
    </row>
    <row r="22" spans="1:9" ht="22.5" customHeight="1">
      <c r="A22" s="9" t="s">
        <v>248</v>
      </c>
      <c r="B22" s="29">
        <v>0</v>
      </c>
      <c r="C22" s="29"/>
      <c r="D22" s="29"/>
      <c r="E22" s="29">
        <v>0</v>
      </c>
      <c r="F22" s="29"/>
      <c r="G22" s="29"/>
      <c r="H22" s="29">
        <f>I22*18</f>
        <v>964</v>
      </c>
      <c r="I22" s="77">
        <f>'ป.ตรี05'!K48</f>
        <v>53.54</v>
      </c>
    </row>
    <row r="23" spans="1:11" s="10" customFormat="1" ht="22.5" customHeight="1">
      <c r="A23" s="9" t="s">
        <v>231</v>
      </c>
      <c r="B23" s="3">
        <f>'ป.ตรี02'!B18</f>
        <v>56</v>
      </c>
      <c r="C23" s="3"/>
      <c r="D23" s="3"/>
      <c r="E23" s="3">
        <f>'ป.ตรี02'!F18</f>
        <v>156</v>
      </c>
      <c r="F23" s="3"/>
      <c r="G23" s="3"/>
      <c r="H23" s="3">
        <f>I23*18</f>
        <v>12397</v>
      </c>
      <c r="I23" s="46">
        <f>'ป.ตรี01'!K25+'ป.ตรี02'!K18+'ป.ตรี03'!K90+'ป.ตรี04'!K54+'ป.ตรี06'!K57+'ป.ตรี07'!K71+'ป.ตรี08'!K26+'ป.ตรี09'!K20</f>
        <v>688.71</v>
      </c>
      <c r="K23" s="75"/>
    </row>
    <row r="24" spans="1:9" s="10" customFormat="1" ht="22.5" customHeight="1">
      <c r="A24" s="9" t="s">
        <v>232</v>
      </c>
      <c r="B24" s="3">
        <v>0</v>
      </c>
      <c r="C24" s="3"/>
      <c r="D24" s="3"/>
      <c r="E24" s="3">
        <v>0</v>
      </c>
      <c r="F24" s="3"/>
      <c r="G24" s="3"/>
      <c r="H24" s="3">
        <f>I24*18</f>
        <v>581</v>
      </c>
      <c r="I24" s="46">
        <f>'ป.ตรี01'!K38+'ป.ตรี03'!K109+'ป.ตรี04'!K61+'ป.ตรี08'!K33</f>
        <v>32.26</v>
      </c>
    </row>
    <row r="25" spans="1:9" s="10" customFormat="1" ht="22.5" customHeight="1">
      <c r="A25" s="9" t="s">
        <v>243</v>
      </c>
      <c r="B25" s="3">
        <v>0</v>
      </c>
      <c r="C25" s="3"/>
      <c r="D25" s="3"/>
      <c r="E25" s="3">
        <v>0</v>
      </c>
      <c r="F25" s="3"/>
      <c r="G25" s="3"/>
      <c r="H25" s="3">
        <f>I25*18</f>
        <v>3065</v>
      </c>
      <c r="I25" s="46">
        <f>'ป.ตรี03'!K153+'ป.ตรี04'!K100+'ป.ตรี05'!K75+'ป.ตรี06'!K85+'ป.ตรี07'!K95</f>
        <v>170.3</v>
      </c>
    </row>
    <row r="26" spans="1:9" s="10" customFormat="1" ht="22.5" customHeight="1">
      <c r="A26" s="9" t="s">
        <v>233</v>
      </c>
      <c r="B26" s="3">
        <f>'ป.ตรี02'!B23</f>
        <v>41</v>
      </c>
      <c r="C26" s="3"/>
      <c r="D26" s="3"/>
      <c r="E26" s="3">
        <f>'ป.ตรี02'!F23</f>
        <v>58</v>
      </c>
      <c r="F26" s="3"/>
      <c r="G26" s="3"/>
      <c r="H26" s="3">
        <f aca="true" t="shared" si="1" ref="H26:H31">I26*18</f>
        <v>1444</v>
      </c>
      <c r="I26" s="46">
        <f>'ป.ตรี02'!K23+'ป.ตรี03'!K189+'ป.ตรี04'!K117+'ป.ตรี05'!K134</f>
        <v>80.21</v>
      </c>
    </row>
    <row r="27" spans="1:9" s="10" customFormat="1" ht="22.5" customHeight="1">
      <c r="A27" s="9" t="s">
        <v>246</v>
      </c>
      <c r="B27" s="3">
        <v>0</v>
      </c>
      <c r="C27" s="3"/>
      <c r="D27" s="3"/>
      <c r="E27" s="3">
        <v>0</v>
      </c>
      <c r="F27" s="3"/>
      <c r="G27" s="3"/>
      <c r="H27" s="3">
        <f t="shared" si="1"/>
        <v>80</v>
      </c>
      <c r="I27" s="46">
        <f>'ป.ตรี04'!K87</f>
        <v>4.42</v>
      </c>
    </row>
    <row r="28" spans="1:9" s="10" customFormat="1" ht="22.5" customHeight="1">
      <c r="A28" s="9" t="s">
        <v>247</v>
      </c>
      <c r="B28" s="3">
        <v>0</v>
      </c>
      <c r="C28" s="3"/>
      <c r="D28" s="3"/>
      <c r="E28" s="3">
        <v>0</v>
      </c>
      <c r="F28" s="3"/>
      <c r="G28" s="3"/>
      <c r="H28" s="3">
        <f t="shared" si="1"/>
        <v>429</v>
      </c>
      <c r="I28" s="46">
        <f>'ป.ตรี04'!K141+'ป.ตรี05'!K155</f>
        <v>23.83</v>
      </c>
    </row>
    <row r="29" spans="1:9" s="10" customFormat="1" ht="22.5" customHeight="1">
      <c r="A29" s="9" t="s">
        <v>244</v>
      </c>
      <c r="B29" s="3">
        <v>0</v>
      </c>
      <c r="C29" s="3"/>
      <c r="D29" s="3"/>
      <c r="E29" s="3">
        <v>0</v>
      </c>
      <c r="F29" s="3"/>
      <c r="G29" s="3"/>
      <c r="H29" s="3">
        <f t="shared" si="1"/>
        <v>2462</v>
      </c>
      <c r="I29" s="46">
        <f>'ป.ตรี04'!K162</f>
        <v>136.78</v>
      </c>
    </row>
    <row r="30" spans="1:9" s="10" customFormat="1" ht="22.5" customHeight="1">
      <c r="A30" s="30" t="s">
        <v>245</v>
      </c>
      <c r="B30" s="3">
        <v>0</v>
      </c>
      <c r="C30" s="3"/>
      <c r="D30" s="3"/>
      <c r="E30" s="3">
        <v>0</v>
      </c>
      <c r="F30" s="3"/>
      <c r="G30" s="3"/>
      <c r="H30" s="3">
        <f t="shared" si="1"/>
        <v>1302</v>
      </c>
      <c r="I30" s="46">
        <f>'ป.ตรี04'!K183</f>
        <v>72.36</v>
      </c>
    </row>
    <row r="31" spans="1:9" s="10" customFormat="1" ht="22.5" customHeight="1">
      <c r="A31" s="31" t="s">
        <v>252</v>
      </c>
      <c r="B31" s="3">
        <v>0</v>
      </c>
      <c r="C31" s="3"/>
      <c r="D31" s="3"/>
      <c r="E31" s="3">
        <v>0</v>
      </c>
      <c r="F31" s="3"/>
      <c r="G31" s="3"/>
      <c r="H31" s="3">
        <f t="shared" si="1"/>
        <v>114</v>
      </c>
      <c r="I31" s="46">
        <f>'ป.ตรี05'!K185</f>
        <v>6.33</v>
      </c>
    </row>
    <row r="32" spans="1:9" s="10" customFormat="1" ht="22.5" customHeight="1">
      <c r="A32" s="11" t="s">
        <v>237</v>
      </c>
      <c r="B32" s="6">
        <f>SUM(B23:B26)</f>
        <v>97</v>
      </c>
      <c r="C32" s="6"/>
      <c r="D32" s="6"/>
      <c r="E32" s="6">
        <f>SUM(E23:E26)</f>
        <v>214</v>
      </c>
      <c r="F32" s="6"/>
      <c r="G32" s="6"/>
      <c r="H32" s="6">
        <f>SUM(H21:H31)</f>
        <v>26204</v>
      </c>
      <c r="I32" s="78">
        <f>SUM(I21:I31)</f>
        <v>1445.89</v>
      </c>
    </row>
    <row r="33" spans="1:9" s="10" customFormat="1" ht="22.5" customHeight="1">
      <c r="A33" s="98" t="s">
        <v>223</v>
      </c>
      <c r="B33" s="99"/>
      <c r="C33" s="99"/>
      <c r="D33" s="99"/>
      <c r="E33" s="99"/>
      <c r="F33" s="99"/>
      <c r="G33" s="99"/>
      <c r="H33" s="99"/>
      <c r="I33" s="100"/>
    </row>
    <row r="34" spans="1:9" s="10" customFormat="1" ht="22.5" customHeight="1">
      <c r="A34" s="9" t="s">
        <v>242</v>
      </c>
      <c r="B34" s="29">
        <f>'ปวส.บริหาร'!B28</f>
        <v>1050</v>
      </c>
      <c r="C34" s="29"/>
      <c r="D34" s="29"/>
      <c r="E34" s="29">
        <f>'ปวส.บริหาร'!F28</f>
        <v>733</v>
      </c>
      <c r="F34" s="29"/>
      <c r="G34" s="29"/>
      <c r="H34" s="29">
        <f>I34*19</f>
        <v>14310</v>
      </c>
      <c r="I34" s="77">
        <f>'ปวส.บริหาร'!J28</f>
        <v>753.16</v>
      </c>
    </row>
    <row r="35" spans="1:9" s="10" customFormat="1" ht="22.5" customHeight="1">
      <c r="A35" s="9" t="s">
        <v>231</v>
      </c>
      <c r="B35" s="3">
        <f>'ป.ตรี03'!B90</f>
        <v>1252</v>
      </c>
      <c r="C35" s="3"/>
      <c r="D35" s="3"/>
      <c r="E35" s="3">
        <f>'ป.ตรี03'!F90</f>
        <v>1351</v>
      </c>
      <c r="F35" s="3"/>
      <c r="G35" s="3"/>
      <c r="H35" s="3">
        <f>I35*18</f>
        <v>20074</v>
      </c>
      <c r="I35" s="46">
        <f>'ป.ตรี03'!J90</f>
        <v>1115.22</v>
      </c>
    </row>
    <row r="36" spans="1:9" s="10" customFormat="1" ht="22.5" customHeight="1">
      <c r="A36" s="9" t="s">
        <v>232</v>
      </c>
      <c r="B36" s="3">
        <f>'ป.ตรี03'!B109</f>
        <v>129</v>
      </c>
      <c r="C36" s="3"/>
      <c r="D36" s="3"/>
      <c r="E36" s="3">
        <f>'ป.ตรี03'!F109</f>
        <v>173</v>
      </c>
      <c r="F36" s="3"/>
      <c r="G36" s="3"/>
      <c r="H36" s="3">
        <f>I36*18</f>
        <v>3138</v>
      </c>
      <c r="I36" s="46">
        <f>'ป.ตรี03'!J109</f>
        <v>174.34</v>
      </c>
    </row>
    <row r="37" spans="1:9" s="10" customFormat="1" ht="22.5" customHeight="1">
      <c r="A37" s="9" t="s">
        <v>243</v>
      </c>
      <c r="B37" s="3">
        <f>'ป.ตรี03'!B153</f>
        <v>904</v>
      </c>
      <c r="C37" s="3"/>
      <c r="D37" s="3"/>
      <c r="E37" s="3">
        <f>'ป.ตรี03'!F153</f>
        <v>987</v>
      </c>
      <c r="F37" s="3"/>
      <c r="G37" s="3"/>
      <c r="H37" s="3">
        <f>I37*18</f>
        <v>15593</v>
      </c>
      <c r="I37" s="46">
        <f>'ป.ตรี03'!J153</f>
        <v>866.3</v>
      </c>
    </row>
    <row r="38" spans="1:9" s="10" customFormat="1" ht="22.5" customHeight="1">
      <c r="A38" s="9" t="s">
        <v>233</v>
      </c>
      <c r="B38" s="3">
        <f>'ป.ตรี03'!B189</f>
        <v>640</v>
      </c>
      <c r="C38" s="3"/>
      <c r="D38" s="3"/>
      <c r="E38" s="3">
        <f>'ป.ตรี03'!F189</f>
        <v>504</v>
      </c>
      <c r="F38" s="3"/>
      <c r="G38" s="3"/>
      <c r="H38" s="3">
        <f>I38*18</f>
        <v>8560</v>
      </c>
      <c r="I38" s="46">
        <f>'ป.ตรี03'!J189</f>
        <v>475.57</v>
      </c>
    </row>
    <row r="39" spans="1:9" s="10" customFormat="1" ht="22.5" customHeight="1">
      <c r="A39" s="9" t="s">
        <v>249</v>
      </c>
      <c r="B39" s="3">
        <f>'ป.โท03'!B48</f>
        <v>276</v>
      </c>
      <c r="C39" s="3"/>
      <c r="D39" s="3"/>
      <c r="E39" s="3">
        <f>'ป.โท03'!F48</f>
        <v>350</v>
      </c>
      <c r="F39" s="3"/>
      <c r="G39" s="3"/>
      <c r="H39" s="3">
        <f>I39*12</f>
        <v>2820</v>
      </c>
      <c r="I39" s="46">
        <f>'ป.โท03'!J48</f>
        <v>235</v>
      </c>
    </row>
    <row r="40" spans="1:9" s="10" customFormat="1" ht="22.5" customHeight="1">
      <c r="A40" s="11" t="s">
        <v>236</v>
      </c>
      <c r="B40" s="6">
        <f>SUM(B34:B39)</f>
        <v>4251</v>
      </c>
      <c r="C40" s="6"/>
      <c r="D40" s="6"/>
      <c r="E40" s="6">
        <f>SUM(E34:E39)</f>
        <v>4098</v>
      </c>
      <c r="F40" s="6"/>
      <c r="G40" s="6"/>
      <c r="H40" s="6">
        <f>SUM(H34:H39)</f>
        <v>64495</v>
      </c>
      <c r="I40" s="78">
        <f>SUM(I34:I39)</f>
        <v>3619.59</v>
      </c>
    </row>
    <row r="41" spans="1:9" ht="22.5" customHeight="1">
      <c r="A41" s="98" t="s">
        <v>224</v>
      </c>
      <c r="B41" s="99"/>
      <c r="C41" s="99"/>
      <c r="D41" s="99"/>
      <c r="E41" s="99"/>
      <c r="F41" s="99"/>
      <c r="G41" s="99"/>
      <c r="H41" s="99"/>
      <c r="I41" s="100"/>
    </row>
    <row r="42" spans="1:9" ht="22.5" customHeight="1">
      <c r="A42" s="9" t="s">
        <v>242</v>
      </c>
      <c r="B42" s="29">
        <f>'ปวส.วิศวฯ'!B62</f>
        <v>1054</v>
      </c>
      <c r="C42" s="29"/>
      <c r="D42" s="29"/>
      <c r="E42" s="29">
        <f>'ปวส.วิศวฯ'!F62</f>
        <v>937</v>
      </c>
      <c r="F42" s="29"/>
      <c r="G42" s="29"/>
      <c r="H42" s="29">
        <f>I42*19</f>
        <v>14631</v>
      </c>
      <c r="I42" s="77">
        <f>'ปวส.วิศวฯ'!J62</f>
        <v>770.03</v>
      </c>
    </row>
    <row r="43" spans="1:9" s="10" customFormat="1" ht="22.5" customHeight="1">
      <c r="A43" s="9" t="s">
        <v>231</v>
      </c>
      <c r="B43" s="3">
        <f>'ป.ตรี04'!B54</f>
        <v>263</v>
      </c>
      <c r="C43" s="3"/>
      <c r="D43" s="3"/>
      <c r="E43" s="3">
        <f>'ป.ตรี04'!F54</f>
        <v>539</v>
      </c>
      <c r="F43" s="3"/>
      <c r="G43" s="3"/>
      <c r="H43" s="3">
        <f>I43*18</f>
        <v>5055</v>
      </c>
      <c r="I43" s="46">
        <f>'ป.ตรี04'!J54</f>
        <v>280.86</v>
      </c>
    </row>
    <row r="44" spans="1:9" s="10" customFormat="1" ht="22.5" customHeight="1">
      <c r="A44" s="9" t="s">
        <v>232</v>
      </c>
      <c r="B44" s="3">
        <f>'ป.ตรี04'!B61</f>
        <v>0</v>
      </c>
      <c r="C44" s="3"/>
      <c r="D44" s="3"/>
      <c r="E44" s="3">
        <f>'ป.ตรี04'!F61</f>
        <v>29</v>
      </c>
      <c r="F44" s="3"/>
      <c r="G44" s="3"/>
      <c r="H44" s="3">
        <f aca="true" t="shared" si="2" ref="H44:H50">I44*18</f>
        <v>348</v>
      </c>
      <c r="I44" s="46">
        <f>'ป.ตรี04'!J61</f>
        <v>19.33</v>
      </c>
    </row>
    <row r="45" spans="1:9" s="10" customFormat="1" ht="22.5" customHeight="1">
      <c r="A45" s="9" t="s">
        <v>243</v>
      </c>
      <c r="B45" s="3">
        <f>'ป.ตรี04'!B100</f>
        <v>95</v>
      </c>
      <c r="C45" s="3"/>
      <c r="D45" s="3"/>
      <c r="E45" s="3">
        <f>'ป.ตรี04'!F100</f>
        <v>109</v>
      </c>
      <c r="F45" s="3"/>
      <c r="G45" s="3"/>
      <c r="H45" s="3">
        <f t="shared" si="2"/>
        <v>3002</v>
      </c>
      <c r="I45" s="46">
        <f>'ป.ตรี04'!J100</f>
        <v>166.76</v>
      </c>
    </row>
    <row r="46" spans="1:9" s="10" customFormat="1" ht="22.5" customHeight="1">
      <c r="A46" s="9" t="s">
        <v>233</v>
      </c>
      <c r="B46" s="3">
        <f>'ป.ตรี04'!B117</f>
        <v>16</v>
      </c>
      <c r="C46" s="3"/>
      <c r="D46" s="3"/>
      <c r="E46" s="3">
        <f>'ป.ตรี04'!F117</f>
        <v>17</v>
      </c>
      <c r="F46" s="3"/>
      <c r="G46" s="3"/>
      <c r="H46" s="3">
        <f t="shared" si="2"/>
        <v>275</v>
      </c>
      <c r="I46" s="46">
        <f>'ป.ตรี04'!J117</f>
        <v>15.28</v>
      </c>
    </row>
    <row r="47" spans="1:9" s="10" customFormat="1" ht="22.5" customHeight="1">
      <c r="A47" s="9" t="s">
        <v>246</v>
      </c>
      <c r="B47" s="3">
        <f>'ป.ตรี04'!B87</f>
        <v>206</v>
      </c>
      <c r="C47" s="3"/>
      <c r="D47" s="3"/>
      <c r="E47" s="3">
        <f>'ป.ตรี04'!F87</f>
        <v>146</v>
      </c>
      <c r="F47" s="3"/>
      <c r="G47" s="3"/>
      <c r="H47" s="3">
        <f t="shared" si="2"/>
        <v>2566</v>
      </c>
      <c r="I47" s="46">
        <f>'ป.ตรี04'!J87</f>
        <v>142.53</v>
      </c>
    </row>
    <row r="48" spans="1:9" s="10" customFormat="1" ht="22.5" customHeight="1">
      <c r="A48" s="9" t="s">
        <v>247</v>
      </c>
      <c r="B48" s="3">
        <f>'ป.ตรี04'!B141</f>
        <v>153</v>
      </c>
      <c r="C48" s="3"/>
      <c r="D48" s="3"/>
      <c r="E48" s="3">
        <f>'ป.ตรี04'!F141</f>
        <v>134</v>
      </c>
      <c r="F48" s="3"/>
      <c r="G48" s="3"/>
      <c r="H48" s="3">
        <f t="shared" si="2"/>
        <v>2974</v>
      </c>
      <c r="I48" s="46">
        <f>'ป.ตรี04'!J141</f>
        <v>165.24</v>
      </c>
    </row>
    <row r="49" spans="1:9" s="10" customFormat="1" ht="22.5" customHeight="1">
      <c r="A49" s="9" t="s">
        <v>244</v>
      </c>
      <c r="B49" s="3">
        <f>'ป.ตรี04'!B162</f>
        <v>189</v>
      </c>
      <c r="C49" s="3"/>
      <c r="D49" s="3"/>
      <c r="E49" s="3">
        <f>'ป.ตรี04'!F162</f>
        <v>410</v>
      </c>
      <c r="F49" s="3"/>
      <c r="G49" s="3"/>
      <c r="H49" s="3">
        <f t="shared" si="2"/>
        <v>4560</v>
      </c>
      <c r="I49" s="46">
        <f>'ป.ตรี04'!J162</f>
        <v>253.33</v>
      </c>
    </row>
    <row r="50" spans="1:9" s="10" customFormat="1" ht="22.5" customHeight="1">
      <c r="A50" s="30" t="s">
        <v>245</v>
      </c>
      <c r="B50" s="3">
        <f>'ป.ตรี04'!B183</f>
        <v>118</v>
      </c>
      <c r="C50" s="3"/>
      <c r="D50" s="3"/>
      <c r="E50" s="3">
        <f>'ป.ตรี04'!F183</f>
        <v>244</v>
      </c>
      <c r="F50" s="3"/>
      <c r="G50" s="3"/>
      <c r="H50" s="3">
        <f t="shared" si="2"/>
        <v>2252</v>
      </c>
      <c r="I50" s="46">
        <f>'ป.ตรี04'!J183</f>
        <v>125.13</v>
      </c>
    </row>
    <row r="51" spans="1:9" s="10" customFormat="1" ht="22.5" customHeight="1">
      <c r="A51" s="11" t="s">
        <v>235</v>
      </c>
      <c r="B51" s="6">
        <f>SUM(B42:B50)</f>
        <v>2094</v>
      </c>
      <c r="C51" s="6"/>
      <c r="D51" s="6"/>
      <c r="E51" s="6">
        <f>SUM(E42:E50)</f>
        <v>2565</v>
      </c>
      <c r="F51" s="6"/>
      <c r="G51" s="6"/>
      <c r="H51" s="6">
        <f>SUM(H42:H50)</f>
        <v>35663</v>
      </c>
      <c r="I51" s="78">
        <f>SUM(I42:I50)</f>
        <v>1938.49</v>
      </c>
    </row>
    <row r="52" spans="1:9" s="10" customFormat="1" ht="22.5" customHeight="1">
      <c r="A52" s="98" t="s">
        <v>225</v>
      </c>
      <c r="B52" s="99"/>
      <c r="C52" s="99"/>
      <c r="D52" s="99"/>
      <c r="E52" s="99"/>
      <c r="F52" s="99"/>
      <c r="G52" s="99"/>
      <c r="H52" s="99"/>
      <c r="I52" s="100"/>
    </row>
    <row r="53" spans="1:9" s="10" customFormat="1" ht="22.5" customHeight="1">
      <c r="A53" s="9" t="s">
        <v>248</v>
      </c>
      <c r="B53" s="3">
        <f>'ป.ตรี05'!B48</f>
        <v>164</v>
      </c>
      <c r="C53" s="3"/>
      <c r="D53" s="3"/>
      <c r="E53" s="3">
        <f>'ป.ตรี05'!F48</f>
        <v>252</v>
      </c>
      <c r="F53" s="3"/>
      <c r="G53" s="3"/>
      <c r="H53" s="3">
        <f>I53*18</f>
        <v>3466</v>
      </c>
      <c r="I53" s="46">
        <f>'ป.ตรี05'!J48</f>
        <v>192.58</v>
      </c>
    </row>
    <row r="54" spans="1:9" s="10" customFormat="1" ht="22.5" customHeight="1">
      <c r="A54" s="9" t="s">
        <v>243</v>
      </c>
      <c r="B54" s="3">
        <f>'ป.ตรี05'!B75+'ป.ตรี05'!B103</f>
        <v>503</v>
      </c>
      <c r="C54" s="3"/>
      <c r="D54" s="3"/>
      <c r="E54" s="3">
        <f>'ป.ตรี05'!F75+'ป.ตรี05'!F103</f>
        <v>428</v>
      </c>
      <c r="F54" s="3"/>
      <c r="G54" s="3"/>
      <c r="H54" s="3">
        <f>I54*18</f>
        <v>8846</v>
      </c>
      <c r="I54" s="46">
        <f>'ป.ตรี05'!J75+'ป.ตรี05'!J103</f>
        <v>491.42</v>
      </c>
    </row>
    <row r="55" spans="1:9" s="10" customFormat="1" ht="22.5" customHeight="1">
      <c r="A55" s="9" t="s">
        <v>233</v>
      </c>
      <c r="B55" s="3">
        <f>'ป.ตรี05'!B134</f>
        <v>92</v>
      </c>
      <c r="C55" s="3"/>
      <c r="D55" s="3"/>
      <c r="E55" s="3">
        <f>'ป.ตรี05'!F134</f>
        <v>83</v>
      </c>
      <c r="F55" s="3"/>
      <c r="G55" s="3"/>
      <c r="H55" s="3">
        <f>I55*18</f>
        <v>766</v>
      </c>
      <c r="I55" s="46">
        <f>'ป.ตรี05'!J134</f>
        <v>42.56</v>
      </c>
    </row>
    <row r="56" spans="1:9" s="10" customFormat="1" ht="22.5" customHeight="1">
      <c r="A56" s="9" t="s">
        <v>247</v>
      </c>
      <c r="B56" s="3">
        <f>'ป.ตรี05'!B155</f>
        <v>55</v>
      </c>
      <c r="C56" s="3"/>
      <c r="D56" s="3"/>
      <c r="E56" s="3">
        <f>'ป.ตรี05'!F155</f>
        <v>78</v>
      </c>
      <c r="F56" s="3"/>
      <c r="G56" s="3"/>
      <c r="H56" s="3">
        <f>I56*18</f>
        <v>1287</v>
      </c>
      <c r="I56" s="46">
        <f>'ป.ตรี05'!J155</f>
        <v>71.48</v>
      </c>
    </row>
    <row r="57" spans="1:9" s="10" customFormat="1" ht="22.5" customHeight="1">
      <c r="A57" s="31" t="s">
        <v>252</v>
      </c>
      <c r="B57" s="3">
        <f>'ป.ตรี05'!B185</f>
        <v>114</v>
      </c>
      <c r="C57" s="3"/>
      <c r="D57" s="3"/>
      <c r="E57" s="3">
        <f>'ป.ตรี05'!F185</f>
        <v>69</v>
      </c>
      <c r="F57" s="3"/>
      <c r="G57" s="3"/>
      <c r="H57" s="3">
        <f>I57*18</f>
        <v>1118</v>
      </c>
      <c r="I57" s="46">
        <f>'ป.ตรี05'!J185</f>
        <v>62.11</v>
      </c>
    </row>
    <row r="58" spans="1:9" s="10" customFormat="1" ht="22.5" customHeight="1">
      <c r="A58" s="9" t="s">
        <v>250</v>
      </c>
      <c r="B58" s="3">
        <f>'ป.โท05'!B10</f>
        <v>37</v>
      </c>
      <c r="C58" s="3"/>
      <c r="D58" s="3"/>
      <c r="E58" s="3">
        <f>'ป.โท05'!F10</f>
        <v>176</v>
      </c>
      <c r="F58" s="3"/>
      <c r="G58" s="3"/>
      <c r="H58" s="3">
        <f>I58*12</f>
        <v>1598</v>
      </c>
      <c r="I58" s="46">
        <f>'ป.โท05'!J10</f>
        <v>133.13</v>
      </c>
    </row>
    <row r="59" spans="1:9" s="10" customFormat="1" ht="22.5" customHeight="1">
      <c r="A59" s="11" t="s">
        <v>234</v>
      </c>
      <c r="B59" s="6">
        <f>SUM(B53:B58)</f>
        <v>965</v>
      </c>
      <c r="C59" s="6"/>
      <c r="D59" s="6"/>
      <c r="E59" s="6">
        <f>SUM(E53:E58)</f>
        <v>1086</v>
      </c>
      <c r="F59" s="6"/>
      <c r="G59" s="6"/>
      <c r="H59" s="6">
        <f>SUM(H53:H58)</f>
        <v>17081</v>
      </c>
      <c r="I59" s="78">
        <f>SUM(I53:I58)</f>
        <v>993.28</v>
      </c>
    </row>
    <row r="60" spans="1:9" s="10" customFormat="1" ht="22.5" customHeight="1">
      <c r="A60" s="98" t="s">
        <v>226</v>
      </c>
      <c r="B60" s="99"/>
      <c r="C60" s="99"/>
      <c r="D60" s="99"/>
      <c r="E60" s="99"/>
      <c r="F60" s="99"/>
      <c r="G60" s="99"/>
      <c r="H60" s="99"/>
      <c r="I60" s="100"/>
    </row>
    <row r="61" spans="1:9" s="10" customFormat="1" ht="22.5" customHeight="1">
      <c r="A61" s="9" t="s">
        <v>231</v>
      </c>
      <c r="B61" s="3">
        <f>'ป.ตรี06'!B57</f>
        <v>345</v>
      </c>
      <c r="C61" s="3"/>
      <c r="D61" s="3"/>
      <c r="E61" s="3">
        <f>'ป.ตรี06'!F57</f>
        <v>434</v>
      </c>
      <c r="F61" s="3"/>
      <c r="G61" s="3"/>
      <c r="H61" s="3">
        <v>5245</v>
      </c>
      <c r="I61" s="46">
        <f>'ป.ตรี06'!J57</f>
        <v>348.4</v>
      </c>
    </row>
    <row r="62" spans="1:9" s="10" customFormat="1" ht="22.5" customHeight="1">
      <c r="A62" s="9" t="s">
        <v>243</v>
      </c>
      <c r="B62" s="3">
        <f>'ป.ตรี06'!B85</f>
        <v>114</v>
      </c>
      <c r="C62" s="3"/>
      <c r="D62" s="3"/>
      <c r="E62" s="3">
        <f>'ป.ตรี06'!F85</f>
        <v>96</v>
      </c>
      <c r="F62" s="3"/>
      <c r="G62" s="3"/>
      <c r="H62" s="3">
        <v>1423</v>
      </c>
      <c r="I62" s="46">
        <f>'ป.ตรี06'!J85</f>
        <v>139.72</v>
      </c>
    </row>
    <row r="63" spans="1:9" s="10" customFormat="1" ht="22.5" customHeight="1">
      <c r="A63" s="11" t="s">
        <v>238</v>
      </c>
      <c r="B63" s="6">
        <f>SUM(B61:B62)</f>
        <v>459</v>
      </c>
      <c r="C63" s="6"/>
      <c r="D63" s="6"/>
      <c r="E63" s="6">
        <f>SUM(E61:E62)</f>
        <v>530</v>
      </c>
      <c r="F63" s="6"/>
      <c r="G63" s="6"/>
      <c r="H63" s="6">
        <f>SUM(H61:H62)</f>
        <v>6668</v>
      </c>
      <c r="I63" s="78">
        <f>SUM(I61:I62)</f>
        <v>488.12</v>
      </c>
    </row>
    <row r="64" spans="1:9" s="10" customFormat="1" ht="22.5" customHeight="1">
      <c r="A64" s="98" t="s">
        <v>227</v>
      </c>
      <c r="B64" s="99"/>
      <c r="C64" s="99"/>
      <c r="D64" s="99"/>
      <c r="E64" s="99"/>
      <c r="F64" s="99"/>
      <c r="G64" s="99"/>
      <c r="H64" s="99"/>
      <c r="I64" s="100"/>
    </row>
    <row r="65" spans="1:9" s="10" customFormat="1" ht="22.5" customHeight="1">
      <c r="A65" s="9" t="s">
        <v>231</v>
      </c>
      <c r="B65" s="3">
        <f>'ป.ตรี07'!B71</f>
        <v>929</v>
      </c>
      <c r="C65" s="3"/>
      <c r="D65" s="3"/>
      <c r="E65" s="3">
        <f>'ป.ตรี07'!F71</f>
        <v>1034</v>
      </c>
      <c r="F65" s="3"/>
      <c r="G65" s="3"/>
      <c r="H65" s="3">
        <f>I65*18</f>
        <v>12324</v>
      </c>
      <c r="I65" s="46">
        <f>'ป.ตรี07'!J71</f>
        <v>684.69</v>
      </c>
    </row>
    <row r="66" spans="1:9" s="10" customFormat="1" ht="22.5" customHeight="1">
      <c r="A66" s="9" t="s">
        <v>243</v>
      </c>
      <c r="B66" s="3">
        <f>'ป.ตรี07'!B95</f>
        <v>236</v>
      </c>
      <c r="C66" s="3"/>
      <c r="D66" s="3"/>
      <c r="E66" s="3">
        <f>'ป.ตรี07'!F95</f>
        <v>210</v>
      </c>
      <c r="F66" s="3"/>
      <c r="G66" s="3"/>
      <c r="H66" s="3">
        <f>I66*18</f>
        <v>4291</v>
      </c>
      <c r="I66" s="46">
        <f>'ป.ตรี07'!J95</f>
        <v>238.41</v>
      </c>
    </row>
    <row r="67" spans="1:9" s="10" customFormat="1" ht="22.5" customHeight="1">
      <c r="A67" s="9" t="s">
        <v>249</v>
      </c>
      <c r="B67" s="3">
        <f>'ป.โท07'!B18</f>
        <v>31</v>
      </c>
      <c r="C67" s="3"/>
      <c r="D67" s="3"/>
      <c r="E67" s="3">
        <f>'ป.โท07'!F18</f>
        <v>65</v>
      </c>
      <c r="F67" s="3"/>
      <c r="G67" s="3"/>
      <c r="H67" s="3">
        <f>I67*12</f>
        <v>855</v>
      </c>
      <c r="I67" s="46">
        <f>'ป.โท07'!J18</f>
        <v>71.25</v>
      </c>
    </row>
    <row r="68" spans="1:9" s="10" customFormat="1" ht="22.5" customHeight="1">
      <c r="A68" s="11" t="s">
        <v>239</v>
      </c>
      <c r="B68" s="6">
        <f>SUM(B65:B67)</f>
        <v>1196</v>
      </c>
      <c r="C68" s="6"/>
      <c r="D68" s="6"/>
      <c r="E68" s="6">
        <f>SUM(E65:E67)</f>
        <v>1309</v>
      </c>
      <c r="F68" s="6"/>
      <c r="G68" s="6"/>
      <c r="H68" s="6">
        <f>SUM(H65:H67)</f>
        <v>17470</v>
      </c>
      <c r="I68" s="78">
        <f>SUM(I65:I67)</f>
        <v>994.35</v>
      </c>
    </row>
    <row r="69" spans="1:9" s="10" customFormat="1" ht="22.5" customHeight="1">
      <c r="A69" s="98" t="s">
        <v>228</v>
      </c>
      <c r="B69" s="99"/>
      <c r="C69" s="99"/>
      <c r="D69" s="99"/>
      <c r="E69" s="99"/>
      <c r="F69" s="99"/>
      <c r="G69" s="99"/>
      <c r="H69" s="99"/>
      <c r="I69" s="100"/>
    </row>
    <row r="70" spans="1:9" s="10" customFormat="1" ht="22.5" customHeight="1">
      <c r="A70" s="9" t="s">
        <v>231</v>
      </c>
      <c r="B70" s="3">
        <f>'ป.ตรี08'!B26</f>
        <v>404</v>
      </c>
      <c r="C70" s="3"/>
      <c r="D70" s="3"/>
      <c r="E70" s="3">
        <f>'ป.ตรี08'!F26</f>
        <v>503</v>
      </c>
      <c r="F70" s="3"/>
      <c r="G70" s="3"/>
      <c r="H70" s="3">
        <f>I70*18</f>
        <v>5766</v>
      </c>
      <c r="I70" s="46">
        <f>'ป.ตรี08'!J26</f>
        <v>320.33</v>
      </c>
    </row>
    <row r="71" spans="1:9" s="10" customFormat="1" ht="22.5" customHeight="1">
      <c r="A71" s="9" t="s">
        <v>232</v>
      </c>
      <c r="B71" s="3">
        <f>'ป.ตรี08'!B33</f>
        <v>13</v>
      </c>
      <c r="C71" s="3"/>
      <c r="D71" s="3"/>
      <c r="E71" s="3">
        <f>'ป.ตรี08'!F33</f>
        <v>14</v>
      </c>
      <c r="F71" s="3"/>
      <c r="G71" s="3"/>
      <c r="H71" s="3">
        <f>I71*18</f>
        <v>524</v>
      </c>
      <c r="I71" s="46">
        <f>'ป.ตรี08'!J33</f>
        <v>29.11</v>
      </c>
    </row>
    <row r="72" spans="1:9" s="10" customFormat="1" ht="22.5" customHeight="1">
      <c r="A72" s="11" t="s">
        <v>240</v>
      </c>
      <c r="B72" s="6">
        <f>SUM(B70:B71)</f>
        <v>417</v>
      </c>
      <c r="C72" s="6"/>
      <c r="D72" s="6"/>
      <c r="E72" s="6">
        <f>SUM(E70:E71)</f>
        <v>517</v>
      </c>
      <c r="F72" s="6"/>
      <c r="G72" s="6"/>
      <c r="H72" s="6">
        <f>SUM(H70:H71)</f>
        <v>6290</v>
      </c>
      <c r="I72" s="78">
        <f>SUM(I70:I71)</f>
        <v>349.44</v>
      </c>
    </row>
    <row r="73" spans="1:9" s="10" customFormat="1" ht="22.5" customHeight="1">
      <c r="A73" s="98" t="s">
        <v>229</v>
      </c>
      <c r="B73" s="99"/>
      <c r="C73" s="99"/>
      <c r="D73" s="99"/>
      <c r="E73" s="99"/>
      <c r="F73" s="99"/>
      <c r="G73" s="99"/>
      <c r="H73" s="99"/>
      <c r="I73" s="100"/>
    </row>
    <row r="74" spans="1:9" s="10" customFormat="1" ht="22.5" customHeight="1">
      <c r="A74" s="9" t="s">
        <v>231</v>
      </c>
      <c r="B74" s="3">
        <f>'ป.ตรี09'!B20</f>
        <v>294</v>
      </c>
      <c r="C74" s="3"/>
      <c r="D74" s="3"/>
      <c r="E74" s="3">
        <f>'ป.ตรี09'!F20</f>
        <v>317</v>
      </c>
      <c r="F74" s="3"/>
      <c r="G74" s="3"/>
      <c r="H74" s="80">
        <f>I74*18</f>
        <v>4403</v>
      </c>
      <c r="I74" s="46">
        <f>'ป.ตรี09'!J20</f>
        <v>244.61</v>
      </c>
    </row>
    <row r="75" spans="1:9" s="10" customFormat="1" ht="22.5" customHeight="1" thickBot="1">
      <c r="A75" s="18" t="s">
        <v>241</v>
      </c>
      <c r="B75" s="19">
        <f>SUM(B74:B74)</f>
        <v>294</v>
      </c>
      <c r="C75" s="19"/>
      <c r="D75" s="19"/>
      <c r="E75" s="19">
        <f>SUM(E74:E74)</f>
        <v>317</v>
      </c>
      <c r="F75" s="19"/>
      <c r="G75" s="19"/>
      <c r="H75" s="19">
        <f>SUM(H74:H74)</f>
        <v>4403</v>
      </c>
      <c r="I75" s="79">
        <f>SUM(I74)</f>
        <v>244.61</v>
      </c>
    </row>
    <row r="76" spans="1:9" s="10" customFormat="1" ht="27" customHeight="1" thickBot="1">
      <c r="A76" s="20" t="s">
        <v>230</v>
      </c>
      <c r="B76" s="16">
        <f>SUM(B75,B72,B68,B63,B59,B51,B40,B32,B19)</f>
        <v>10105</v>
      </c>
      <c r="C76" s="16"/>
      <c r="D76" s="16"/>
      <c r="E76" s="16">
        <f>SUM(E19+E32+E40+E51+E59+E68+E63+E72+E75)</f>
        <v>11051</v>
      </c>
      <c r="F76" s="16"/>
      <c r="G76" s="16"/>
      <c r="H76" s="71">
        <f>SUM(H75,H72,H68,H63,H59,H51,H40,H32,H19)</f>
        <v>220412</v>
      </c>
      <c r="I76" s="76">
        <f>SUM(I75,I72,I68,I63,I59,I51,I40,I32,I19)</f>
        <v>12391.47</v>
      </c>
    </row>
  </sheetData>
  <mergeCells count="21">
    <mergeCell ref="I5:I6"/>
    <mergeCell ref="E5:F5"/>
    <mergeCell ref="A64:I64"/>
    <mergeCell ref="A69:I69"/>
    <mergeCell ref="A73:I73"/>
    <mergeCell ref="A7:I7"/>
    <mergeCell ref="A33:I33"/>
    <mergeCell ref="A52:I52"/>
    <mergeCell ref="A60:I60"/>
    <mergeCell ref="A20:I20"/>
    <mergeCell ref="A41:I41"/>
    <mergeCell ref="A1:I1"/>
    <mergeCell ref="A3:I3"/>
    <mergeCell ref="A4:A6"/>
    <mergeCell ref="B4:C4"/>
    <mergeCell ref="D4:D5"/>
    <mergeCell ref="E4:F4"/>
    <mergeCell ref="G4:G5"/>
    <mergeCell ref="H4:H5"/>
    <mergeCell ref="B5:C5"/>
    <mergeCell ref="A2:I2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1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 ละมัย</oddFooter>
  </headerFooter>
  <rowBreaks count="2" manualBreakCount="2">
    <brk id="32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0"/>
  <sheetViews>
    <sheetView workbookViewId="0" topLeftCell="A10">
      <selection activeCell="A11" sqref="A11"/>
    </sheetView>
  </sheetViews>
  <sheetFormatPr defaultColWidth="9.140625" defaultRowHeight="12.75"/>
  <cols>
    <col min="1" max="1" width="28.28125" style="1" customWidth="1"/>
    <col min="2" max="2" width="7.7109375" style="1" customWidth="1"/>
    <col min="3" max="5" width="5.8515625" style="1" customWidth="1"/>
    <col min="6" max="6" width="7.7109375" style="1" customWidth="1"/>
    <col min="7" max="9" width="5.8515625" style="1" customWidth="1"/>
    <col min="10" max="12" width="6.421875" style="1" customWidth="1"/>
    <col min="13" max="13" width="10.00390625" style="1" customWidth="1"/>
    <col min="14" max="16384" width="9.140625" style="1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2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21">
      <c r="A6" s="34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s="10" customFormat="1" ht="21">
      <c r="A7" s="9" t="s">
        <v>13</v>
      </c>
      <c r="B7" s="3">
        <v>56</v>
      </c>
      <c r="C7" s="3">
        <v>0</v>
      </c>
      <c r="D7" s="3">
        <v>13</v>
      </c>
      <c r="E7" s="3">
        <v>6</v>
      </c>
      <c r="F7" s="3">
        <v>78</v>
      </c>
      <c r="G7" s="3">
        <v>0</v>
      </c>
      <c r="H7" s="3">
        <v>13</v>
      </c>
      <c r="I7" s="3">
        <v>6</v>
      </c>
      <c r="J7" s="49">
        <f>(B7*C7+F7*G7)/36</f>
        <v>0</v>
      </c>
      <c r="K7" s="49">
        <f>(B7*D7+F7*H7)/36</f>
        <v>48.39</v>
      </c>
      <c r="L7" s="49">
        <f>(B7*E7+F7*I7)/36</f>
        <v>22.33</v>
      </c>
      <c r="M7" s="46">
        <f>SUM(J7:L7)</f>
        <v>70.72</v>
      </c>
    </row>
    <row r="8" spans="1:13" s="10" customFormat="1" ht="21">
      <c r="A8" s="9" t="s">
        <v>12</v>
      </c>
      <c r="B8" s="3">
        <v>0</v>
      </c>
      <c r="C8" s="3"/>
      <c r="D8" s="3"/>
      <c r="E8" s="3"/>
      <c r="F8" s="3">
        <v>39</v>
      </c>
      <c r="G8" s="3">
        <v>0</v>
      </c>
      <c r="H8" s="3">
        <v>15</v>
      </c>
      <c r="I8" s="3">
        <v>4</v>
      </c>
      <c r="J8" s="49">
        <f>(B8*C8+F8*G8)/18</f>
        <v>0</v>
      </c>
      <c r="K8" s="49">
        <f>(B8*D8+F8*H8)/18</f>
        <v>32.5</v>
      </c>
      <c r="L8" s="49">
        <f>(B8*E8+F8*I8)/18</f>
        <v>8.67</v>
      </c>
      <c r="M8" s="46">
        <f>SUM(J8:L8)</f>
        <v>41.17</v>
      </c>
    </row>
    <row r="9" spans="1:13" s="10" customFormat="1" ht="21">
      <c r="A9" s="9" t="s">
        <v>22</v>
      </c>
      <c r="B9" s="3">
        <v>0</v>
      </c>
      <c r="C9" s="3"/>
      <c r="D9" s="3"/>
      <c r="E9" s="3"/>
      <c r="F9" s="3">
        <v>0</v>
      </c>
      <c r="G9" s="3"/>
      <c r="H9" s="3"/>
      <c r="I9" s="3">
        <v>0</v>
      </c>
      <c r="J9" s="49">
        <f>(B9*C9+F9*G9)/36</f>
        <v>0</v>
      </c>
      <c r="K9" s="49">
        <f>(B9*D9+F9*H9)/36</f>
        <v>0</v>
      </c>
      <c r="L9" s="49">
        <f>(B9*E9+F9*I9)/36</f>
        <v>0</v>
      </c>
      <c r="M9" s="46">
        <f>SUM(J9:L9)</f>
        <v>0</v>
      </c>
    </row>
    <row r="10" spans="1:13" s="10" customFormat="1" ht="21">
      <c r="A10" s="9" t="s">
        <v>23</v>
      </c>
      <c r="B10" s="3">
        <v>0</v>
      </c>
      <c r="C10" s="3"/>
      <c r="D10" s="3"/>
      <c r="E10" s="3"/>
      <c r="F10" s="3">
        <v>0</v>
      </c>
      <c r="G10" s="3"/>
      <c r="H10" s="3"/>
      <c r="I10" s="3">
        <v>0</v>
      </c>
      <c r="J10" s="49">
        <f>(B10*C10+F10*G10)/36</f>
        <v>0</v>
      </c>
      <c r="K10" s="49">
        <f>(B10*D10+F10*H10)/36</f>
        <v>0</v>
      </c>
      <c r="L10" s="49">
        <f>(B10*E10+F10*I10)/36</f>
        <v>0</v>
      </c>
      <c r="M10" s="46">
        <f>SUM(J10:L10)</f>
        <v>0</v>
      </c>
    </row>
    <row r="11" spans="1:13" s="10" customFormat="1" ht="21">
      <c r="A11" s="11" t="s">
        <v>32</v>
      </c>
      <c r="B11" s="6">
        <f>SUM(B7:B10)</f>
        <v>56</v>
      </c>
      <c r="C11" s="6"/>
      <c r="D11" s="6"/>
      <c r="E11" s="6"/>
      <c r="F11" s="6">
        <f>SUM(F7:F10)</f>
        <v>117</v>
      </c>
      <c r="G11" s="6"/>
      <c r="H11" s="6"/>
      <c r="I11" s="6"/>
      <c r="J11" s="50">
        <f>SUM(J7:J10)</f>
        <v>0</v>
      </c>
      <c r="K11" s="50">
        <f>SUM(K7:K10)</f>
        <v>80.89</v>
      </c>
      <c r="L11" s="50">
        <f>SUM(L7:L10)</f>
        <v>31</v>
      </c>
      <c r="M11" s="48">
        <f>SUM(M7:M10)</f>
        <v>111.89</v>
      </c>
    </row>
    <row r="12" spans="1:13" s="10" customFormat="1" ht="21">
      <c r="A12" s="98" t="s">
        <v>254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3" spans="1:13" s="10" customFormat="1" ht="21">
      <c r="A13" s="9" t="s">
        <v>13</v>
      </c>
      <c r="B13" s="3">
        <v>0</v>
      </c>
      <c r="C13" s="3"/>
      <c r="D13" s="3"/>
      <c r="E13" s="3"/>
      <c r="F13" s="3">
        <v>39</v>
      </c>
      <c r="G13" s="3">
        <v>0</v>
      </c>
      <c r="H13" s="3">
        <v>15</v>
      </c>
      <c r="I13" s="3">
        <v>4</v>
      </c>
      <c r="J13" s="49">
        <f>(B13*C13+F13*G13)/18</f>
        <v>0</v>
      </c>
      <c r="K13" s="49">
        <f>(B13*D13+F13*H13)/18</f>
        <v>32.5</v>
      </c>
      <c r="L13" s="49">
        <f>(B13*E13+F13*I13)/18</f>
        <v>8.67</v>
      </c>
      <c r="M13" s="46">
        <f>SUM(J13:L13)</f>
        <v>41.17</v>
      </c>
    </row>
    <row r="14" spans="1:13" s="10" customFormat="1" ht="21">
      <c r="A14" s="9" t="s">
        <v>12</v>
      </c>
      <c r="B14" s="3">
        <v>0</v>
      </c>
      <c r="C14" s="3"/>
      <c r="D14" s="3"/>
      <c r="E14" s="3"/>
      <c r="F14" s="3">
        <v>0</v>
      </c>
      <c r="G14" s="3">
        <v>0</v>
      </c>
      <c r="H14" s="3">
        <v>0</v>
      </c>
      <c r="I14" s="3">
        <v>0</v>
      </c>
      <c r="J14" s="49">
        <f>(B14*C14+F14*G14)/36</f>
        <v>0</v>
      </c>
      <c r="K14" s="49">
        <f>(B14*D14+F14*H14)/36</f>
        <v>0</v>
      </c>
      <c r="L14" s="49">
        <f>(B14*E14+F14*I14)/36</f>
        <v>0</v>
      </c>
      <c r="M14" s="46">
        <f>SUM(J14:L14)</f>
        <v>0</v>
      </c>
    </row>
    <row r="15" spans="1:13" s="10" customFormat="1" ht="21">
      <c r="A15" s="9" t="s">
        <v>22</v>
      </c>
      <c r="B15" s="3">
        <v>0</v>
      </c>
      <c r="C15" s="3"/>
      <c r="D15" s="3"/>
      <c r="E15" s="3"/>
      <c r="F15" s="3">
        <v>0</v>
      </c>
      <c r="G15" s="3">
        <v>0</v>
      </c>
      <c r="H15" s="3">
        <v>0</v>
      </c>
      <c r="I15" s="3">
        <v>0</v>
      </c>
      <c r="J15" s="49">
        <f>(B15*C15+F15*G15)/36</f>
        <v>0</v>
      </c>
      <c r="K15" s="49">
        <f>(B15*D15+F15*H15)/36</f>
        <v>0</v>
      </c>
      <c r="L15" s="49">
        <f>(B15*E15+F15*I15)/36</f>
        <v>0</v>
      </c>
      <c r="M15" s="46">
        <f>SUM(J15:L15)</f>
        <v>0</v>
      </c>
    </row>
    <row r="16" spans="1:13" s="10" customFormat="1" ht="21">
      <c r="A16" s="9" t="s">
        <v>23</v>
      </c>
      <c r="B16" s="3">
        <v>0</v>
      </c>
      <c r="C16" s="3"/>
      <c r="D16" s="3"/>
      <c r="E16" s="3"/>
      <c r="F16" s="3">
        <v>0</v>
      </c>
      <c r="G16" s="3">
        <v>0</v>
      </c>
      <c r="H16" s="3">
        <v>0</v>
      </c>
      <c r="I16" s="3">
        <v>0</v>
      </c>
      <c r="J16" s="49">
        <f>(B16*C16+F16*G16)/36</f>
        <v>0</v>
      </c>
      <c r="K16" s="49">
        <f>(B16*D16+F16*H16)/36</f>
        <v>0</v>
      </c>
      <c r="L16" s="49">
        <f>(B16*E16+F16*I16)/36</f>
        <v>0</v>
      </c>
      <c r="M16" s="46">
        <f>SUM(J16:L16)</f>
        <v>0</v>
      </c>
    </row>
    <row r="17" spans="1:13" s="10" customFormat="1" ht="21">
      <c r="A17" s="26" t="s">
        <v>348</v>
      </c>
      <c r="B17" s="6">
        <f>SUM(B13:B16)</f>
        <v>0</v>
      </c>
      <c r="C17" s="6"/>
      <c r="D17" s="6"/>
      <c r="E17" s="6"/>
      <c r="F17" s="6">
        <f>SUM(F13:F16)</f>
        <v>39</v>
      </c>
      <c r="G17" s="6"/>
      <c r="H17" s="6"/>
      <c r="I17" s="6"/>
      <c r="J17" s="50">
        <f>SUM(J13:J16)</f>
        <v>0</v>
      </c>
      <c r="K17" s="50">
        <f>SUM(K13:K16)</f>
        <v>32.5</v>
      </c>
      <c r="L17" s="50">
        <f>SUM(L13:L16)</f>
        <v>8.67</v>
      </c>
      <c r="M17" s="48">
        <f>SUM(M13:M16)</f>
        <v>41.17</v>
      </c>
    </row>
    <row r="18" spans="1:15" s="10" customFormat="1" ht="23.25">
      <c r="A18" s="13" t="s">
        <v>33</v>
      </c>
      <c r="B18" s="7">
        <f>B11+B17</f>
        <v>56</v>
      </c>
      <c r="C18" s="7"/>
      <c r="D18" s="7"/>
      <c r="E18" s="7"/>
      <c r="F18" s="7">
        <f>F11+F17</f>
        <v>156</v>
      </c>
      <c r="G18" s="7"/>
      <c r="H18" s="7"/>
      <c r="I18" s="7"/>
      <c r="J18" s="60">
        <f>SUM(J17+J11)</f>
        <v>0</v>
      </c>
      <c r="K18" s="60">
        <f>SUM(K17+K11)</f>
        <v>113.39</v>
      </c>
      <c r="L18" s="60">
        <f>SUM(L17+L11)</f>
        <v>39.67</v>
      </c>
      <c r="M18" s="57">
        <f>M11+M17</f>
        <v>153.06</v>
      </c>
      <c r="N18" s="75"/>
      <c r="O18" s="75"/>
    </row>
    <row r="19" spans="1:13" ht="21">
      <c r="A19" s="98" t="s">
        <v>31</v>
      </c>
      <c r="B19" s="99"/>
      <c r="C19" s="99"/>
      <c r="D19" s="99"/>
      <c r="E19" s="99"/>
      <c r="F19" s="99"/>
      <c r="G19" s="99"/>
      <c r="H19" s="99"/>
      <c r="I19" s="99"/>
      <c r="J19" s="85"/>
      <c r="K19" s="85"/>
      <c r="L19" s="85"/>
      <c r="M19" s="109"/>
    </row>
    <row r="20" spans="1:13" s="10" customFormat="1" ht="21">
      <c r="A20" s="9" t="s">
        <v>13</v>
      </c>
      <c r="B20" s="3">
        <v>41</v>
      </c>
      <c r="C20" s="3">
        <v>0</v>
      </c>
      <c r="D20" s="3">
        <v>13</v>
      </c>
      <c r="E20" s="3">
        <v>6</v>
      </c>
      <c r="F20" s="3">
        <v>23</v>
      </c>
      <c r="G20" s="3">
        <v>0</v>
      </c>
      <c r="H20" s="3">
        <v>13</v>
      </c>
      <c r="I20" s="3">
        <v>6</v>
      </c>
      <c r="J20" s="49">
        <f>(B20*C20+F20*G20)/36</f>
        <v>0</v>
      </c>
      <c r="K20" s="49">
        <f>(B20*D20+F20*H20)/36</f>
        <v>23.11</v>
      </c>
      <c r="L20" s="49">
        <f>(B20*E20+F20*I20)/36</f>
        <v>10.67</v>
      </c>
      <c r="M20" s="46">
        <f>SUM(J20:L20)</f>
        <v>33.78</v>
      </c>
    </row>
    <row r="21" spans="1:13" s="10" customFormat="1" ht="21">
      <c r="A21" s="9" t="s">
        <v>12</v>
      </c>
      <c r="B21" s="3">
        <v>0</v>
      </c>
      <c r="C21" s="3">
        <v>0</v>
      </c>
      <c r="D21" s="3">
        <v>0</v>
      </c>
      <c r="E21" s="3">
        <v>0</v>
      </c>
      <c r="F21" s="3">
        <v>35</v>
      </c>
      <c r="G21" s="3">
        <v>0</v>
      </c>
      <c r="H21" s="3">
        <v>19</v>
      </c>
      <c r="I21" s="3">
        <v>0</v>
      </c>
      <c r="J21" s="49">
        <f>(B21*C21+F21*G21)/18</f>
        <v>0</v>
      </c>
      <c r="K21" s="49">
        <f>(B21*D21+F21*H21)/18</f>
        <v>36.94</v>
      </c>
      <c r="L21" s="49">
        <f>(B21*E21+F21*I21)/18</f>
        <v>0</v>
      </c>
      <c r="M21" s="46">
        <f>SUM(J21:L21)</f>
        <v>36.94</v>
      </c>
    </row>
    <row r="22" spans="1:13" s="10" customFormat="1" ht="21">
      <c r="A22" s="11" t="s">
        <v>32</v>
      </c>
      <c r="B22" s="6">
        <f>SUM(B20:B21)</f>
        <v>41</v>
      </c>
      <c r="C22" s="6"/>
      <c r="D22" s="6"/>
      <c r="E22" s="6"/>
      <c r="F22" s="6">
        <f>SUM(F20:F21)</f>
        <v>58</v>
      </c>
      <c r="G22" s="6"/>
      <c r="H22" s="6"/>
      <c r="I22" s="6"/>
      <c r="J22" s="50">
        <f>SUM(J20:J21)</f>
        <v>0</v>
      </c>
      <c r="K22" s="50">
        <f>SUM(K20:K21)</f>
        <v>60.05</v>
      </c>
      <c r="L22" s="50">
        <f>SUM(L20:L21)</f>
        <v>10.67</v>
      </c>
      <c r="M22" s="48">
        <f>SUM(M20:M21)</f>
        <v>70.72</v>
      </c>
    </row>
    <row r="23" spans="1:15" s="10" customFormat="1" ht="24" thickBot="1">
      <c r="A23" s="14" t="s">
        <v>34</v>
      </c>
      <c r="B23" s="8">
        <f>SUM(B22)</f>
        <v>41</v>
      </c>
      <c r="C23" s="8"/>
      <c r="D23" s="8"/>
      <c r="E23" s="8"/>
      <c r="F23" s="8">
        <f>F22</f>
        <v>58</v>
      </c>
      <c r="G23" s="8"/>
      <c r="H23" s="8"/>
      <c r="I23" s="8"/>
      <c r="J23" s="70">
        <f>SUM(J22)</f>
        <v>0</v>
      </c>
      <c r="K23" s="70">
        <f>SUM(K22)</f>
        <v>60.05</v>
      </c>
      <c r="L23" s="70">
        <f>SUM(L22)</f>
        <v>10.67</v>
      </c>
      <c r="M23" s="62">
        <f>SUM(M22)</f>
        <v>70.72</v>
      </c>
      <c r="O23" s="75"/>
    </row>
    <row r="24" spans="1:13" ht="24" thickBot="1">
      <c r="A24" s="15" t="s">
        <v>35</v>
      </c>
      <c r="B24" s="16">
        <f>B23+B18</f>
        <v>97</v>
      </c>
      <c r="C24" s="16"/>
      <c r="D24" s="16"/>
      <c r="E24" s="16"/>
      <c r="F24" s="16">
        <f>F23+F18</f>
        <v>214</v>
      </c>
      <c r="G24" s="16"/>
      <c r="H24" s="16"/>
      <c r="I24" s="16"/>
      <c r="J24" s="65">
        <f>SUM(J23+J18)</f>
        <v>0</v>
      </c>
      <c r="K24" s="65">
        <f>SUM(K23+K18)</f>
        <v>173.44</v>
      </c>
      <c r="L24" s="65">
        <f>SUM(L23+L18)</f>
        <v>50.34</v>
      </c>
      <c r="M24" s="64">
        <f>M23+M18</f>
        <v>223.78</v>
      </c>
    </row>
    <row r="25" spans="10:13" ht="21">
      <c r="J25" s="55"/>
      <c r="K25" s="55"/>
      <c r="L25" s="55"/>
      <c r="M25" s="55"/>
    </row>
    <row r="26" spans="10:13" ht="21">
      <c r="J26" s="55"/>
      <c r="K26" s="55"/>
      <c r="L26" s="55"/>
      <c r="M26" s="55"/>
    </row>
    <row r="27" spans="10:13" ht="21">
      <c r="J27" s="55"/>
      <c r="K27" s="55"/>
      <c r="L27" s="55"/>
      <c r="M27" s="55"/>
    </row>
    <row r="28" spans="10:13" ht="21">
      <c r="J28" s="55"/>
      <c r="K28" s="55"/>
      <c r="L28" s="55"/>
      <c r="M28" s="55"/>
    </row>
    <row r="29" spans="10:13" ht="21">
      <c r="J29" s="55"/>
      <c r="K29" s="55"/>
      <c r="L29" s="55"/>
      <c r="M29" s="55"/>
    </row>
    <row r="30" spans="10:13" ht="21">
      <c r="J30" s="55"/>
      <c r="K30" s="55"/>
      <c r="L30" s="55"/>
      <c r="M30" s="55"/>
    </row>
    <row r="31" spans="10:13" ht="21">
      <c r="J31" s="55"/>
      <c r="K31" s="55"/>
      <c r="L31" s="55"/>
      <c r="M31" s="55"/>
    </row>
    <row r="32" spans="10:13" ht="21">
      <c r="J32" s="55"/>
      <c r="K32" s="55"/>
      <c r="L32" s="55"/>
      <c r="M32" s="55"/>
    </row>
    <row r="33" spans="10:13" ht="21">
      <c r="J33" s="55"/>
      <c r="K33" s="55"/>
      <c r="L33" s="55"/>
      <c r="M33" s="55"/>
    </row>
    <row r="34" spans="10:13" ht="21">
      <c r="J34" s="55"/>
      <c r="K34" s="55"/>
      <c r="L34" s="55"/>
      <c r="M34" s="55"/>
    </row>
    <row r="35" spans="10:13" ht="21">
      <c r="J35" s="55"/>
      <c r="K35" s="55"/>
      <c r="L35" s="55"/>
      <c r="M35" s="55"/>
    </row>
    <row r="36" spans="10:13" ht="21">
      <c r="J36" s="55"/>
      <c r="K36" s="55"/>
      <c r="L36" s="55"/>
      <c r="M36" s="55"/>
    </row>
    <row r="37" spans="10:13" ht="21">
      <c r="J37" s="55"/>
      <c r="K37" s="55"/>
      <c r="L37" s="55"/>
      <c r="M37" s="55"/>
    </row>
    <row r="38" spans="10:13" ht="21">
      <c r="J38" s="55"/>
      <c r="K38" s="55"/>
      <c r="L38" s="55"/>
      <c r="M38" s="55"/>
    </row>
    <row r="39" spans="10:13" ht="21">
      <c r="J39" s="55"/>
      <c r="K39" s="55"/>
      <c r="L39" s="55"/>
      <c r="M39" s="55"/>
    </row>
    <row r="40" spans="10:13" ht="21">
      <c r="J40" s="55"/>
      <c r="K40" s="55"/>
      <c r="L40" s="55"/>
      <c r="M40" s="55"/>
    </row>
    <row r="41" spans="10:13" ht="21">
      <c r="J41" s="55"/>
      <c r="K41" s="55"/>
      <c r="L41" s="55"/>
      <c r="M41" s="55"/>
    </row>
    <row r="42" spans="10:13" ht="21">
      <c r="J42" s="55"/>
      <c r="K42" s="55"/>
      <c r="L42" s="55"/>
      <c r="M42" s="55"/>
    </row>
    <row r="43" spans="10:13" ht="21">
      <c r="J43" s="55"/>
      <c r="K43" s="55"/>
      <c r="L43" s="55"/>
      <c r="M43" s="55"/>
    </row>
    <row r="44" spans="10:13" ht="21">
      <c r="J44" s="55"/>
      <c r="K44" s="55"/>
      <c r="L44" s="55"/>
      <c r="M44" s="55"/>
    </row>
    <row r="45" spans="10:13" ht="21">
      <c r="J45" s="55"/>
      <c r="K45" s="55"/>
      <c r="L45" s="55"/>
      <c r="M45" s="55"/>
    </row>
    <row r="46" spans="10:13" ht="21">
      <c r="J46" s="55"/>
      <c r="K46" s="55"/>
      <c r="L46" s="55"/>
      <c r="M46" s="55"/>
    </row>
    <row r="47" spans="10:13" ht="21">
      <c r="J47" s="55"/>
      <c r="K47" s="55"/>
      <c r="L47" s="55"/>
      <c r="M47" s="55"/>
    </row>
    <row r="48" spans="10:13" ht="21">
      <c r="J48" s="55"/>
      <c r="K48" s="55"/>
      <c r="L48" s="55"/>
      <c r="M48" s="55"/>
    </row>
    <row r="49" spans="10:13" ht="21">
      <c r="J49" s="55"/>
      <c r="K49" s="55"/>
      <c r="L49" s="55"/>
      <c r="M49" s="55"/>
    </row>
    <row r="50" spans="10:13" ht="21">
      <c r="J50" s="55"/>
      <c r="K50" s="55"/>
      <c r="L50" s="55"/>
      <c r="M50" s="55"/>
    </row>
    <row r="51" spans="10:13" ht="21">
      <c r="J51" s="55"/>
      <c r="K51" s="55"/>
      <c r="L51" s="55"/>
      <c r="M51" s="55"/>
    </row>
    <row r="52" spans="10:13" ht="21">
      <c r="J52" s="55"/>
      <c r="K52" s="55"/>
      <c r="L52" s="55"/>
      <c r="M52" s="55"/>
    </row>
    <row r="53" spans="10:13" ht="21">
      <c r="J53" s="55"/>
      <c r="K53" s="55"/>
      <c r="L53" s="55"/>
      <c r="M53" s="55"/>
    </row>
    <row r="54" spans="10:13" ht="21">
      <c r="J54" s="55"/>
      <c r="K54" s="55"/>
      <c r="L54" s="55"/>
      <c r="M54" s="55"/>
    </row>
    <row r="55" spans="10:13" ht="21">
      <c r="J55" s="55"/>
      <c r="K55" s="55"/>
      <c r="L55" s="55"/>
      <c r="M55" s="55"/>
    </row>
    <row r="56" spans="10:13" ht="21">
      <c r="J56" s="55"/>
      <c r="K56" s="55"/>
      <c r="L56" s="55"/>
      <c r="M56" s="55"/>
    </row>
    <row r="57" spans="10:13" ht="21">
      <c r="J57" s="55"/>
      <c r="K57" s="55"/>
      <c r="L57" s="55"/>
      <c r="M57" s="55"/>
    </row>
    <row r="58" spans="10:13" ht="21">
      <c r="J58" s="55"/>
      <c r="K58" s="55"/>
      <c r="L58" s="55"/>
      <c r="M58" s="55"/>
    </row>
    <row r="59" spans="10:13" ht="21">
      <c r="J59" s="55"/>
      <c r="K59" s="55"/>
      <c r="L59" s="55"/>
      <c r="M59" s="55"/>
    </row>
    <row r="60" spans="10:13" ht="21">
      <c r="J60" s="55"/>
      <c r="K60" s="55"/>
      <c r="L60" s="55"/>
      <c r="M60" s="55"/>
    </row>
    <row r="61" spans="10:13" ht="21">
      <c r="J61" s="55"/>
      <c r="K61" s="55"/>
      <c r="L61" s="55"/>
      <c r="M61" s="55"/>
    </row>
    <row r="62" spans="10:13" ht="21">
      <c r="J62" s="55"/>
      <c r="K62" s="55"/>
      <c r="L62" s="55"/>
      <c r="M62" s="55"/>
    </row>
    <row r="63" spans="10:13" ht="21">
      <c r="J63" s="55"/>
      <c r="K63" s="55"/>
      <c r="L63" s="55"/>
      <c r="M63" s="55"/>
    </row>
    <row r="64" spans="10:13" ht="21">
      <c r="J64" s="55"/>
      <c r="K64" s="55"/>
      <c r="L64" s="55"/>
      <c r="M64" s="55"/>
    </row>
    <row r="65" spans="10:13" ht="21">
      <c r="J65" s="55"/>
      <c r="K65" s="55"/>
      <c r="L65" s="55"/>
      <c r="M65" s="55"/>
    </row>
    <row r="66" spans="10:13" ht="21">
      <c r="J66" s="55"/>
      <c r="K66" s="55"/>
      <c r="L66" s="55"/>
      <c r="M66" s="55"/>
    </row>
    <row r="67" spans="10:13" ht="21">
      <c r="J67" s="55"/>
      <c r="K67" s="55"/>
      <c r="L67" s="55"/>
      <c r="M67" s="55"/>
    </row>
    <row r="68" spans="10:13" ht="21">
      <c r="J68" s="55"/>
      <c r="K68" s="55"/>
      <c r="L68" s="55"/>
      <c r="M68" s="55"/>
    </row>
    <row r="69" spans="10:13" ht="21">
      <c r="J69" s="55"/>
      <c r="K69" s="55"/>
      <c r="L69" s="55"/>
      <c r="M69" s="55"/>
    </row>
    <row r="70" spans="10:13" ht="21">
      <c r="J70" s="55"/>
      <c r="K70" s="55"/>
      <c r="L70" s="55"/>
      <c r="M70" s="55"/>
    </row>
    <row r="71" spans="10:13" ht="21">
      <c r="J71" s="55"/>
      <c r="K71" s="55"/>
      <c r="L71" s="55"/>
      <c r="M71" s="55"/>
    </row>
    <row r="72" spans="10:13" ht="21">
      <c r="J72" s="55"/>
      <c r="K72" s="55"/>
      <c r="L72" s="55"/>
      <c r="M72" s="55"/>
    </row>
    <row r="73" spans="10:13" ht="21">
      <c r="J73" s="55"/>
      <c r="K73" s="55"/>
      <c r="L73" s="55"/>
      <c r="M73" s="55"/>
    </row>
    <row r="74" spans="10:13" ht="21">
      <c r="J74" s="55"/>
      <c r="K74" s="55"/>
      <c r="L74" s="55"/>
      <c r="M74" s="55"/>
    </row>
    <row r="75" spans="10:13" ht="21">
      <c r="J75" s="55"/>
      <c r="K75" s="55"/>
      <c r="L75" s="55"/>
      <c r="M75" s="55"/>
    </row>
    <row r="76" spans="10:13" ht="21">
      <c r="J76" s="55"/>
      <c r="K76" s="55"/>
      <c r="L76" s="55"/>
      <c r="M76" s="55"/>
    </row>
    <row r="77" spans="10:13" ht="21">
      <c r="J77" s="55"/>
      <c r="K77" s="55"/>
      <c r="L77" s="55"/>
      <c r="M77" s="55"/>
    </row>
    <row r="78" spans="10:13" ht="21">
      <c r="J78" s="55"/>
      <c r="K78" s="55"/>
      <c r="L78" s="55"/>
      <c r="M78" s="55"/>
    </row>
    <row r="79" spans="10:13" ht="21">
      <c r="J79" s="55"/>
      <c r="K79" s="55"/>
      <c r="L79" s="55"/>
      <c r="M79" s="55"/>
    </row>
    <row r="80" spans="10:13" ht="21">
      <c r="J80" s="55"/>
      <c r="K80" s="55"/>
      <c r="L80" s="55"/>
      <c r="M80" s="55"/>
    </row>
    <row r="81" spans="10:13" ht="21">
      <c r="J81" s="55"/>
      <c r="K81" s="55"/>
      <c r="L81" s="55"/>
      <c r="M81" s="55"/>
    </row>
    <row r="82" spans="10:13" ht="21">
      <c r="J82" s="55"/>
      <c r="K82" s="55"/>
      <c r="L82" s="55"/>
      <c r="M82" s="55"/>
    </row>
    <row r="83" spans="10:13" ht="21">
      <c r="J83" s="55"/>
      <c r="K83" s="55"/>
      <c r="L83" s="55"/>
      <c r="M83" s="55"/>
    </row>
    <row r="84" spans="10:13" ht="21">
      <c r="J84" s="55"/>
      <c r="K84" s="55"/>
      <c r="L84" s="55"/>
      <c r="M84" s="55"/>
    </row>
    <row r="85" spans="10:13" ht="21">
      <c r="J85" s="55"/>
      <c r="K85" s="55"/>
      <c r="L85" s="55"/>
      <c r="M85" s="55"/>
    </row>
    <row r="86" spans="10:13" ht="21">
      <c r="J86" s="55"/>
      <c r="K86" s="55"/>
      <c r="L86" s="55"/>
      <c r="M86" s="55"/>
    </row>
    <row r="87" spans="10:13" ht="21">
      <c r="J87" s="55"/>
      <c r="K87" s="55"/>
      <c r="L87" s="55"/>
      <c r="M87" s="55"/>
    </row>
    <row r="88" spans="10:13" ht="21">
      <c r="J88" s="55"/>
      <c r="K88" s="55"/>
      <c r="L88" s="55"/>
      <c r="M88" s="55"/>
    </row>
    <row r="89" spans="10:13" ht="21">
      <c r="J89" s="55"/>
      <c r="K89" s="55"/>
      <c r="L89" s="55"/>
      <c r="M89" s="55"/>
    </row>
    <row r="90" spans="10:13" ht="21">
      <c r="J90" s="55"/>
      <c r="K90" s="55"/>
      <c r="L90" s="55"/>
      <c r="M90" s="55"/>
    </row>
    <row r="91" spans="10:13" ht="21">
      <c r="J91" s="55"/>
      <c r="K91" s="55"/>
      <c r="L91" s="55"/>
      <c r="M91" s="55"/>
    </row>
    <row r="92" spans="10:13" ht="21">
      <c r="J92" s="55"/>
      <c r="K92" s="55"/>
      <c r="L92" s="55"/>
      <c r="M92" s="55"/>
    </row>
    <row r="93" spans="10:13" ht="21">
      <c r="J93" s="55"/>
      <c r="K93" s="55"/>
      <c r="L93" s="55"/>
      <c r="M93" s="55"/>
    </row>
    <row r="94" spans="10:13" ht="21">
      <c r="J94" s="55"/>
      <c r="K94" s="55"/>
      <c r="L94" s="55"/>
      <c r="M94" s="55"/>
    </row>
    <row r="95" spans="10:13" ht="21">
      <c r="J95" s="55"/>
      <c r="K95" s="55"/>
      <c r="L95" s="55"/>
      <c r="M95" s="55"/>
    </row>
    <row r="96" spans="10:13" ht="21">
      <c r="J96" s="55"/>
      <c r="K96" s="55"/>
      <c r="L96" s="55"/>
      <c r="M96" s="55"/>
    </row>
    <row r="97" spans="10:13" ht="21">
      <c r="J97" s="55"/>
      <c r="K97" s="55"/>
      <c r="L97" s="55"/>
      <c r="M97" s="55"/>
    </row>
    <row r="98" spans="10:13" ht="21">
      <c r="J98" s="55"/>
      <c r="K98" s="55"/>
      <c r="L98" s="55"/>
      <c r="M98" s="55"/>
    </row>
    <row r="99" spans="10:13" ht="21">
      <c r="J99" s="55"/>
      <c r="K99" s="55"/>
      <c r="L99" s="55"/>
      <c r="M99" s="55"/>
    </row>
    <row r="100" spans="10:13" ht="21">
      <c r="J100" s="55"/>
      <c r="K100" s="55"/>
      <c r="L100" s="55"/>
      <c r="M100" s="55"/>
    </row>
    <row r="101" spans="10:13" ht="21">
      <c r="J101" s="55"/>
      <c r="K101" s="55"/>
      <c r="L101" s="55"/>
      <c r="M101" s="55"/>
    </row>
    <row r="102" spans="10:13" ht="21">
      <c r="J102" s="55"/>
      <c r="K102" s="55"/>
      <c r="L102" s="55"/>
      <c r="M102" s="55"/>
    </row>
    <row r="103" spans="10:13" ht="21">
      <c r="J103" s="55"/>
      <c r="K103" s="55"/>
      <c r="L103" s="55"/>
      <c r="M103" s="55"/>
    </row>
    <row r="104" spans="10:13" ht="21">
      <c r="J104" s="55"/>
      <c r="K104" s="55"/>
      <c r="L104" s="55"/>
      <c r="M104" s="55"/>
    </row>
    <row r="105" spans="10:13" ht="21">
      <c r="J105" s="55"/>
      <c r="K105" s="55"/>
      <c r="L105" s="55"/>
      <c r="M105" s="55"/>
    </row>
    <row r="106" spans="10:13" ht="21">
      <c r="J106" s="55"/>
      <c r="K106" s="55"/>
      <c r="L106" s="55"/>
      <c r="M106" s="55"/>
    </row>
    <row r="107" spans="10:13" ht="21">
      <c r="J107" s="55"/>
      <c r="K107" s="55"/>
      <c r="L107" s="55"/>
      <c r="M107" s="55"/>
    </row>
    <row r="108" spans="10:13" ht="21">
      <c r="J108" s="55"/>
      <c r="K108" s="55"/>
      <c r="L108" s="55"/>
      <c r="M108" s="55"/>
    </row>
    <row r="109" spans="10:13" ht="21">
      <c r="J109" s="55"/>
      <c r="K109" s="55"/>
      <c r="L109" s="55"/>
      <c r="M109" s="55"/>
    </row>
    <row r="110" spans="10:13" ht="21">
      <c r="J110" s="55"/>
      <c r="K110" s="55"/>
      <c r="L110" s="55"/>
      <c r="M110" s="55"/>
    </row>
    <row r="111" spans="10:13" ht="21">
      <c r="J111" s="55"/>
      <c r="K111" s="55"/>
      <c r="L111" s="55"/>
      <c r="M111" s="55"/>
    </row>
    <row r="112" spans="10:13" ht="21">
      <c r="J112" s="55"/>
      <c r="K112" s="55"/>
      <c r="L112" s="55"/>
      <c r="M112" s="55"/>
    </row>
    <row r="113" spans="10:13" ht="21">
      <c r="J113" s="55"/>
      <c r="K113" s="55"/>
      <c r="L113" s="55"/>
      <c r="M113" s="55"/>
    </row>
    <row r="114" spans="10:13" ht="21">
      <c r="J114" s="55"/>
      <c r="K114" s="55"/>
      <c r="L114" s="55"/>
      <c r="M114" s="55"/>
    </row>
    <row r="115" spans="10:13" ht="21">
      <c r="J115" s="55"/>
      <c r="K115" s="55"/>
      <c r="L115" s="55"/>
      <c r="M115" s="55"/>
    </row>
    <row r="116" spans="10:13" ht="21">
      <c r="J116" s="55"/>
      <c r="K116" s="55"/>
      <c r="L116" s="55"/>
      <c r="M116" s="55"/>
    </row>
    <row r="117" spans="10:13" ht="21">
      <c r="J117" s="55"/>
      <c r="K117" s="55"/>
      <c r="L117" s="55"/>
      <c r="M117" s="55"/>
    </row>
    <row r="118" spans="10:13" ht="21">
      <c r="J118" s="55"/>
      <c r="K118" s="55"/>
      <c r="L118" s="55"/>
      <c r="M118" s="55"/>
    </row>
    <row r="119" spans="10:13" ht="21">
      <c r="J119" s="55"/>
      <c r="K119" s="55"/>
      <c r="L119" s="55"/>
      <c r="M119" s="55"/>
    </row>
    <row r="120" spans="10:13" ht="21">
      <c r="J120" s="55"/>
      <c r="K120" s="55"/>
      <c r="L120" s="55"/>
      <c r="M120" s="55"/>
    </row>
    <row r="121" spans="10:13" ht="21">
      <c r="J121" s="55"/>
      <c r="K121" s="55"/>
      <c r="L121" s="55"/>
      <c r="M121" s="55"/>
    </row>
    <row r="122" spans="10:13" ht="21">
      <c r="J122" s="55"/>
      <c r="K122" s="55"/>
      <c r="L122" s="55"/>
      <c r="M122" s="55"/>
    </row>
    <row r="123" spans="10:13" ht="21">
      <c r="J123" s="55"/>
      <c r="K123" s="55"/>
      <c r="L123" s="55"/>
      <c r="M123" s="55"/>
    </row>
    <row r="124" spans="10:13" ht="21">
      <c r="J124" s="55"/>
      <c r="K124" s="55"/>
      <c r="L124" s="55"/>
      <c r="M124" s="55"/>
    </row>
    <row r="125" spans="10:13" ht="21">
      <c r="J125" s="55"/>
      <c r="K125" s="55"/>
      <c r="L125" s="55"/>
      <c r="M125" s="55"/>
    </row>
    <row r="126" spans="10:13" ht="21">
      <c r="J126" s="55"/>
      <c r="K126" s="55"/>
      <c r="L126" s="55"/>
      <c r="M126" s="55"/>
    </row>
    <row r="127" spans="10:13" ht="21">
      <c r="J127" s="55"/>
      <c r="K127" s="55"/>
      <c r="L127" s="55"/>
      <c r="M127" s="55"/>
    </row>
    <row r="128" spans="10:13" ht="21">
      <c r="J128" s="55"/>
      <c r="K128" s="55"/>
      <c r="L128" s="55"/>
      <c r="M128" s="55"/>
    </row>
    <row r="129" spans="10:13" ht="21">
      <c r="J129" s="55"/>
      <c r="K129" s="55"/>
      <c r="L129" s="55"/>
      <c r="M129" s="55"/>
    </row>
    <row r="130" spans="10:13" ht="21">
      <c r="J130" s="55"/>
      <c r="K130" s="55"/>
      <c r="L130" s="55"/>
      <c r="M130" s="55"/>
    </row>
    <row r="131" spans="10:13" ht="21">
      <c r="J131" s="55"/>
      <c r="K131" s="55"/>
      <c r="L131" s="55"/>
      <c r="M131" s="55"/>
    </row>
    <row r="132" spans="10:13" ht="21">
      <c r="J132" s="55"/>
      <c r="K132" s="55"/>
      <c r="L132" s="55"/>
      <c r="M132" s="55"/>
    </row>
    <row r="133" spans="10:13" ht="21">
      <c r="J133" s="55"/>
      <c r="K133" s="55"/>
      <c r="L133" s="55"/>
      <c r="M133" s="55"/>
    </row>
    <row r="134" spans="10:13" ht="21">
      <c r="J134" s="55"/>
      <c r="K134" s="55"/>
      <c r="L134" s="55"/>
      <c r="M134" s="55"/>
    </row>
    <row r="135" spans="10:13" ht="21">
      <c r="J135" s="55"/>
      <c r="K135" s="55"/>
      <c r="L135" s="55"/>
      <c r="M135" s="55"/>
    </row>
    <row r="136" spans="10:13" ht="21">
      <c r="J136" s="55"/>
      <c r="K136" s="55"/>
      <c r="L136" s="55"/>
      <c r="M136" s="55"/>
    </row>
    <row r="137" spans="10:13" ht="21">
      <c r="J137" s="55"/>
      <c r="K137" s="55"/>
      <c r="L137" s="55"/>
      <c r="M137" s="55"/>
    </row>
    <row r="138" spans="10:13" ht="21">
      <c r="J138" s="55"/>
      <c r="K138" s="55"/>
      <c r="L138" s="55"/>
      <c r="M138" s="55"/>
    </row>
    <row r="139" spans="10:13" ht="21">
      <c r="J139" s="55"/>
      <c r="K139" s="55"/>
      <c r="L139" s="55"/>
      <c r="M139" s="55"/>
    </row>
    <row r="140" spans="10:13" ht="21">
      <c r="J140" s="55"/>
      <c r="K140" s="55"/>
      <c r="L140" s="55"/>
      <c r="M140" s="55"/>
    </row>
    <row r="141" spans="10:13" ht="21">
      <c r="J141" s="55"/>
      <c r="K141" s="55"/>
      <c r="L141" s="55"/>
      <c r="M141" s="55"/>
    </row>
    <row r="142" spans="10:13" ht="21">
      <c r="J142" s="55"/>
      <c r="K142" s="55"/>
      <c r="L142" s="55"/>
      <c r="M142" s="55"/>
    </row>
    <row r="143" spans="10:13" ht="21">
      <c r="J143" s="55"/>
      <c r="K143" s="55"/>
      <c r="L143" s="55"/>
      <c r="M143" s="55"/>
    </row>
    <row r="144" spans="10:13" ht="21">
      <c r="J144" s="55"/>
      <c r="K144" s="55"/>
      <c r="L144" s="55"/>
      <c r="M144" s="55"/>
    </row>
    <row r="145" spans="10:13" ht="21">
      <c r="J145" s="55"/>
      <c r="K145" s="55"/>
      <c r="L145" s="55"/>
      <c r="M145" s="55"/>
    </row>
    <row r="146" spans="10:13" ht="21">
      <c r="J146" s="55"/>
      <c r="K146" s="55"/>
      <c r="L146" s="55"/>
      <c r="M146" s="55"/>
    </row>
    <row r="147" spans="10:13" ht="21">
      <c r="J147" s="55"/>
      <c r="K147" s="55"/>
      <c r="L147" s="55"/>
      <c r="M147" s="55"/>
    </row>
    <row r="148" spans="10:13" ht="21">
      <c r="J148" s="55"/>
      <c r="K148" s="55"/>
      <c r="L148" s="55"/>
      <c r="M148" s="55"/>
    </row>
    <row r="149" spans="10:13" ht="21">
      <c r="J149" s="55"/>
      <c r="K149" s="55"/>
      <c r="L149" s="55"/>
      <c r="M149" s="55"/>
    </row>
    <row r="150" spans="10:13" ht="21">
      <c r="J150" s="55"/>
      <c r="K150" s="55"/>
      <c r="L150" s="55"/>
      <c r="M150" s="55"/>
    </row>
    <row r="151" spans="10:13" ht="21">
      <c r="J151" s="55"/>
      <c r="K151" s="55"/>
      <c r="L151" s="55"/>
      <c r="M151" s="55"/>
    </row>
    <row r="152" spans="10:13" ht="21">
      <c r="J152" s="55"/>
      <c r="K152" s="55"/>
      <c r="L152" s="55"/>
      <c r="M152" s="55"/>
    </row>
    <row r="153" spans="10:13" ht="21">
      <c r="J153" s="55"/>
      <c r="K153" s="55"/>
      <c r="L153" s="55"/>
      <c r="M153" s="55"/>
    </row>
    <row r="154" spans="10:13" ht="21">
      <c r="J154" s="55"/>
      <c r="K154" s="55"/>
      <c r="L154" s="55"/>
      <c r="M154" s="55"/>
    </row>
    <row r="155" spans="10:13" ht="21">
      <c r="J155" s="55"/>
      <c r="K155" s="55"/>
      <c r="L155" s="55"/>
      <c r="M155" s="55"/>
    </row>
    <row r="156" spans="10:13" ht="21">
      <c r="J156" s="55"/>
      <c r="K156" s="55"/>
      <c r="L156" s="55"/>
      <c r="M156" s="55"/>
    </row>
    <row r="157" spans="10:13" ht="21">
      <c r="J157" s="55"/>
      <c r="K157" s="55"/>
      <c r="L157" s="55"/>
      <c r="M157" s="55"/>
    </row>
    <row r="158" spans="10:13" ht="21">
      <c r="J158" s="55"/>
      <c r="K158" s="55"/>
      <c r="L158" s="55"/>
      <c r="M158" s="55"/>
    </row>
    <row r="159" spans="10:13" ht="21">
      <c r="J159" s="55"/>
      <c r="K159" s="55"/>
      <c r="L159" s="55"/>
      <c r="M159" s="55"/>
    </row>
    <row r="160" spans="10:13" ht="21">
      <c r="J160" s="55"/>
      <c r="K160" s="55"/>
      <c r="L160" s="55"/>
      <c r="M160" s="55"/>
    </row>
    <row r="161" spans="10:13" ht="21">
      <c r="J161" s="55"/>
      <c r="K161" s="55"/>
      <c r="L161" s="55"/>
      <c r="M161" s="55"/>
    </row>
    <row r="162" spans="10:13" ht="21">
      <c r="J162" s="55"/>
      <c r="K162" s="55"/>
      <c r="L162" s="55"/>
      <c r="M162" s="55"/>
    </row>
    <row r="163" spans="10:13" ht="21">
      <c r="J163" s="55"/>
      <c r="K163" s="55"/>
      <c r="L163" s="55"/>
      <c r="M163" s="55"/>
    </row>
    <row r="164" spans="10:13" ht="21">
      <c r="J164" s="55"/>
      <c r="K164" s="55"/>
      <c r="L164" s="55"/>
      <c r="M164" s="55"/>
    </row>
    <row r="165" spans="10:13" ht="21">
      <c r="J165" s="55"/>
      <c r="K165" s="55"/>
      <c r="L165" s="55"/>
      <c r="M165" s="55"/>
    </row>
    <row r="166" spans="10:13" ht="21">
      <c r="J166" s="55"/>
      <c r="K166" s="55"/>
      <c r="L166" s="55"/>
      <c r="M166" s="55"/>
    </row>
    <row r="167" spans="10:13" ht="21">
      <c r="J167" s="55"/>
      <c r="K167" s="55"/>
      <c r="L167" s="55"/>
      <c r="M167" s="55"/>
    </row>
    <row r="168" spans="10:13" ht="21">
      <c r="J168" s="55"/>
      <c r="K168" s="55"/>
      <c r="L168" s="55"/>
      <c r="M168" s="55"/>
    </row>
    <row r="169" spans="10:13" ht="21">
      <c r="J169" s="55"/>
      <c r="K169" s="55"/>
      <c r="L169" s="55"/>
      <c r="M169" s="55"/>
    </row>
    <row r="170" spans="10:13" ht="21">
      <c r="J170" s="55"/>
      <c r="K170" s="55"/>
      <c r="L170" s="55"/>
      <c r="M170" s="55"/>
    </row>
    <row r="171" spans="10:13" ht="21">
      <c r="J171" s="55"/>
      <c r="K171" s="55"/>
      <c r="L171" s="55"/>
      <c r="M171" s="55"/>
    </row>
    <row r="172" spans="10:13" ht="21">
      <c r="J172" s="55"/>
      <c r="K172" s="55"/>
      <c r="L172" s="55"/>
      <c r="M172" s="55"/>
    </row>
    <row r="173" spans="10:13" ht="21">
      <c r="J173" s="55"/>
      <c r="K173" s="55"/>
      <c r="L173" s="55"/>
      <c r="M173" s="55"/>
    </row>
    <row r="174" spans="10:13" ht="21">
      <c r="J174" s="55"/>
      <c r="K174" s="55"/>
      <c r="L174" s="55"/>
      <c r="M174" s="55"/>
    </row>
    <row r="175" spans="10:13" ht="21">
      <c r="J175" s="55"/>
      <c r="K175" s="55"/>
      <c r="L175" s="55"/>
      <c r="M175" s="55"/>
    </row>
    <row r="176" spans="10:13" ht="21">
      <c r="J176" s="55"/>
      <c r="K176" s="55"/>
      <c r="L176" s="55"/>
      <c r="M176" s="55"/>
    </row>
    <row r="177" spans="10:13" ht="21">
      <c r="J177" s="55"/>
      <c r="K177" s="55"/>
      <c r="L177" s="55"/>
      <c r="M177" s="55"/>
    </row>
    <row r="178" spans="10:13" ht="21">
      <c r="J178" s="55"/>
      <c r="K178" s="55"/>
      <c r="L178" s="55"/>
      <c r="M178" s="55"/>
    </row>
    <row r="179" spans="10:13" ht="21">
      <c r="J179" s="55"/>
      <c r="K179" s="55"/>
      <c r="L179" s="55"/>
      <c r="M179" s="55"/>
    </row>
    <row r="180" spans="10:13" ht="21">
      <c r="J180" s="55"/>
      <c r="K180" s="55"/>
      <c r="L180" s="55"/>
      <c r="M180" s="55"/>
    </row>
    <row r="181" spans="10:13" ht="21">
      <c r="J181" s="55"/>
      <c r="K181" s="55"/>
      <c r="L181" s="55"/>
      <c r="M181" s="55"/>
    </row>
    <row r="182" spans="10:13" ht="21">
      <c r="J182" s="55"/>
      <c r="K182" s="55"/>
      <c r="L182" s="55"/>
      <c r="M182" s="55"/>
    </row>
    <row r="183" spans="10:13" ht="21">
      <c r="J183" s="55"/>
      <c r="K183" s="55"/>
      <c r="L183" s="55"/>
      <c r="M183" s="55"/>
    </row>
    <row r="184" spans="10:13" ht="21">
      <c r="J184" s="55"/>
      <c r="K184" s="55"/>
      <c r="L184" s="55"/>
      <c r="M184" s="55"/>
    </row>
    <row r="185" spans="10:13" ht="21">
      <c r="J185" s="55"/>
      <c r="K185" s="55"/>
      <c r="L185" s="55"/>
      <c r="M185" s="55"/>
    </row>
    <row r="186" spans="10:13" ht="21">
      <c r="J186" s="55"/>
      <c r="K186" s="55"/>
      <c r="L186" s="55"/>
      <c r="M186" s="55"/>
    </row>
    <row r="187" spans="10:13" ht="21">
      <c r="J187" s="55"/>
      <c r="K187" s="55"/>
      <c r="L187" s="55"/>
      <c r="M187" s="55"/>
    </row>
    <row r="188" spans="10:13" ht="21">
      <c r="J188" s="55"/>
      <c r="K188" s="55"/>
      <c r="L188" s="55"/>
      <c r="M188" s="55"/>
    </row>
    <row r="189" spans="10:13" ht="21">
      <c r="J189" s="55"/>
      <c r="K189" s="55"/>
      <c r="L189" s="55"/>
      <c r="M189" s="55"/>
    </row>
    <row r="190" spans="10:13" ht="21">
      <c r="J190" s="55"/>
      <c r="K190" s="55"/>
      <c r="L190" s="55"/>
      <c r="M190" s="55"/>
    </row>
    <row r="191" spans="10:13" ht="21">
      <c r="J191" s="55"/>
      <c r="K191" s="55"/>
      <c r="L191" s="55"/>
      <c r="M191" s="55"/>
    </row>
    <row r="192" spans="10:13" ht="21">
      <c r="J192" s="55"/>
      <c r="K192" s="55"/>
      <c r="L192" s="55"/>
      <c r="M192" s="55"/>
    </row>
    <row r="193" spans="10:13" ht="21">
      <c r="J193" s="55"/>
      <c r="K193" s="55"/>
      <c r="L193" s="55"/>
      <c r="M193" s="55"/>
    </row>
    <row r="194" spans="10:13" ht="21">
      <c r="J194" s="55"/>
      <c r="K194" s="55"/>
      <c r="L194" s="55"/>
      <c r="M194" s="55"/>
    </row>
    <row r="195" spans="10:13" ht="21">
      <c r="J195" s="55"/>
      <c r="K195" s="55"/>
      <c r="L195" s="55"/>
      <c r="M195" s="55"/>
    </row>
    <row r="196" spans="10:13" ht="21">
      <c r="J196" s="55"/>
      <c r="K196" s="55"/>
      <c r="L196" s="55"/>
      <c r="M196" s="55"/>
    </row>
    <row r="197" spans="10:13" ht="21">
      <c r="J197" s="55"/>
      <c r="K197" s="55"/>
      <c r="L197" s="55"/>
      <c r="M197" s="55"/>
    </row>
    <row r="198" spans="10:13" ht="21">
      <c r="J198" s="55"/>
      <c r="K198" s="55"/>
      <c r="L198" s="55"/>
      <c r="M198" s="55"/>
    </row>
    <row r="199" spans="10:13" ht="21">
      <c r="J199" s="55"/>
      <c r="K199" s="55"/>
      <c r="L199" s="55"/>
      <c r="M199" s="55"/>
    </row>
    <row r="200" spans="10:13" ht="21">
      <c r="J200" s="55"/>
      <c r="K200" s="55"/>
      <c r="L200" s="55"/>
      <c r="M200" s="55"/>
    </row>
    <row r="201" spans="10:13" ht="21">
      <c r="J201" s="55"/>
      <c r="K201" s="55"/>
      <c r="L201" s="55"/>
      <c r="M201" s="55"/>
    </row>
    <row r="202" spans="10:13" ht="21">
      <c r="J202" s="55"/>
      <c r="K202" s="55"/>
      <c r="L202" s="55"/>
      <c r="M202" s="55"/>
    </row>
    <row r="203" spans="10:13" ht="21">
      <c r="J203" s="55"/>
      <c r="K203" s="55"/>
      <c r="L203" s="55"/>
      <c r="M203" s="55"/>
    </row>
    <row r="204" spans="10:13" ht="21">
      <c r="J204" s="55"/>
      <c r="K204" s="55"/>
      <c r="L204" s="55"/>
      <c r="M204" s="55"/>
    </row>
    <row r="205" spans="10:13" ht="21">
      <c r="J205" s="55"/>
      <c r="K205" s="55"/>
      <c r="L205" s="55"/>
      <c r="M205" s="55"/>
    </row>
    <row r="206" spans="10:13" ht="21">
      <c r="J206" s="55"/>
      <c r="K206" s="55"/>
      <c r="L206" s="55"/>
      <c r="M206" s="55"/>
    </row>
    <row r="207" spans="10:13" ht="21">
      <c r="J207" s="55"/>
      <c r="K207" s="55"/>
      <c r="L207" s="55"/>
      <c r="M207" s="55"/>
    </row>
    <row r="208" spans="10:13" ht="21">
      <c r="J208" s="55"/>
      <c r="K208" s="55"/>
      <c r="L208" s="55"/>
      <c r="M208" s="55"/>
    </row>
    <row r="209" spans="10:13" ht="21">
      <c r="J209" s="55"/>
      <c r="K209" s="55"/>
      <c r="L209" s="55"/>
      <c r="M209" s="55"/>
    </row>
    <row r="210" spans="10:13" ht="21">
      <c r="J210" s="55"/>
      <c r="K210" s="55"/>
      <c r="L210" s="55"/>
      <c r="M210" s="55"/>
    </row>
    <row r="211" spans="10:13" ht="21">
      <c r="J211" s="55"/>
      <c r="K211" s="55"/>
      <c r="L211" s="55"/>
      <c r="M211" s="55"/>
    </row>
    <row r="212" spans="10:13" ht="21">
      <c r="J212" s="55"/>
      <c r="K212" s="55"/>
      <c r="L212" s="55"/>
      <c r="M212" s="55"/>
    </row>
    <row r="213" spans="10:13" ht="21">
      <c r="J213" s="55"/>
      <c r="K213" s="55"/>
      <c r="L213" s="55"/>
      <c r="M213" s="55"/>
    </row>
    <row r="214" spans="10:13" ht="21">
      <c r="J214" s="55"/>
      <c r="K214" s="55"/>
      <c r="L214" s="55"/>
      <c r="M214" s="55"/>
    </row>
    <row r="215" spans="10:13" ht="21">
      <c r="J215" s="55"/>
      <c r="K215" s="55"/>
      <c r="L215" s="55"/>
      <c r="M215" s="55"/>
    </row>
    <row r="216" spans="10:13" ht="21">
      <c r="J216" s="55"/>
      <c r="K216" s="55"/>
      <c r="L216" s="55"/>
      <c r="M216" s="55"/>
    </row>
    <row r="217" spans="10:13" ht="21">
      <c r="J217" s="55"/>
      <c r="K217" s="55"/>
      <c r="L217" s="55"/>
      <c r="M217" s="55"/>
    </row>
    <row r="218" spans="10:13" ht="21">
      <c r="J218" s="55"/>
      <c r="K218" s="55"/>
      <c r="L218" s="55"/>
      <c r="M218" s="55"/>
    </row>
    <row r="219" spans="10:13" ht="21">
      <c r="J219" s="55"/>
      <c r="K219" s="55"/>
      <c r="L219" s="55"/>
      <c r="M219" s="55"/>
    </row>
    <row r="220" spans="10:13" ht="21">
      <c r="J220" s="55"/>
      <c r="K220" s="55"/>
      <c r="L220" s="55"/>
      <c r="M220" s="55"/>
    </row>
    <row r="221" spans="10:13" ht="21">
      <c r="J221" s="55"/>
      <c r="K221" s="55"/>
      <c r="L221" s="55"/>
      <c r="M221" s="55"/>
    </row>
    <row r="222" spans="10:13" ht="21">
      <c r="J222" s="55"/>
      <c r="K222" s="55"/>
      <c r="L222" s="55"/>
      <c r="M222" s="55"/>
    </row>
    <row r="223" spans="10:13" ht="21">
      <c r="J223" s="55"/>
      <c r="K223" s="55"/>
      <c r="L223" s="55"/>
      <c r="M223" s="55"/>
    </row>
    <row r="224" spans="10:13" ht="21">
      <c r="J224" s="55"/>
      <c r="K224" s="55"/>
      <c r="L224" s="55"/>
      <c r="M224" s="55"/>
    </row>
    <row r="225" spans="10:13" ht="21">
      <c r="J225" s="55"/>
      <c r="K225" s="55"/>
      <c r="L225" s="55"/>
      <c r="M225" s="55"/>
    </row>
    <row r="226" spans="10:13" ht="21">
      <c r="J226" s="55"/>
      <c r="K226" s="55"/>
      <c r="L226" s="55"/>
      <c r="M226" s="55"/>
    </row>
    <row r="227" spans="10:13" ht="21">
      <c r="J227" s="55"/>
      <c r="K227" s="55"/>
      <c r="L227" s="55"/>
      <c r="M227" s="55"/>
    </row>
    <row r="228" spans="10:13" ht="21">
      <c r="J228" s="55"/>
      <c r="K228" s="55"/>
      <c r="L228" s="55"/>
      <c r="M228" s="55"/>
    </row>
    <row r="229" spans="10:13" ht="21">
      <c r="J229" s="55"/>
      <c r="K229" s="55"/>
      <c r="L229" s="55"/>
      <c r="M229" s="55"/>
    </row>
    <row r="230" spans="10:13" ht="21">
      <c r="J230" s="55"/>
      <c r="K230" s="55"/>
      <c r="L230" s="55"/>
      <c r="M230" s="55"/>
    </row>
    <row r="231" spans="10:13" ht="21">
      <c r="J231" s="55"/>
      <c r="K231" s="55"/>
      <c r="L231" s="55"/>
      <c r="M231" s="55"/>
    </row>
    <row r="232" spans="10:13" ht="21">
      <c r="J232" s="55"/>
      <c r="K232" s="55"/>
      <c r="L232" s="55"/>
      <c r="M232" s="55"/>
    </row>
    <row r="233" spans="10:13" ht="21">
      <c r="J233" s="55"/>
      <c r="K233" s="55"/>
      <c r="L233" s="55"/>
      <c r="M233" s="55"/>
    </row>
    <row r="234" spans="10:13" ht="21">
      <c r="J234" s="55"/>
      <c r="K234" s="55"/>
      <c r="L234" s="55"/>
      <c r="M234" s="55"/>
    </row>
    <row r="235" spans="10:13" ht="21">
      <c r="J235" s="55"/>
      <c r="K235" s="55"/>
      <c r="L235" s="55"/>
      <c r="M235" s="55"/>
    </row>
    <row r="236" spans="10:13" ht="21">
      <c r="J236" s="55"/>
      <c r="K236" s="55"/>
      <c r="L236" s="55"/>
      <c r="M236" s="55"/>
    </row>
    <row r="237" spans="10:13" ht="21">
      <c r="J237" s="55"/>
      <c r="K237" s="55"/>
      <c r="L237" s="55"/>
      <c r="M237" s="55"/>
    </row>
    <row r="238" spans="10:13" ht="21">
      <c r="J238" s="55"/>
      <c r="K238" s="55"/>
      <c r="L238" s="55"/>
      <c r="M238" s="55"/>
    </row>
    <row r="239" spans="10:13" ht="21">
      <c r="J239" s="55"/>
      <c r="K239" s="55"/>
      <c r="L239" s="55"/>
      <c r="M239" s="55"/>
    </row>
    <row r="240" spans="10:13" ht="21">
      <c r="J240" s="55"/>
      <c r="K240" s="55"/>
      <c r="L240" s="55"/>
      <c r="M240" s="55"/>
    </row>
    <row r="241" spans="10:13" ht="21">
      <c r="J241" s="55"/>
      <c r="K241" s="55"/>
      <c r="L241" s="55"/>
      <c r="M241" s="55"/>
    </row>
    <row r="242" spans="10:13" ht="21">
      <c r="J242" s="55"/>
      <c r="K242" s="55"/>
      <c r="L242" s="55"/>
      <c r="M242" s="55"/>
    </row>
    <row r="243" spans="10:13" ht="21">
      <c r="J243" s="55"/>
      <c r="K243" s="55"/>
      <c r="L243" s="55"/>
      <c r="M243" s="55"/>
    </row>
    <row r="244" spans="10:13" ht="21">
      <c r="J244" s="55"/>
      <c r="K244" s="55"/>
      <c r="L244" s="55"/>
      <c r="M244" s="55"/>
    </row>
    <row r="245" spans="10:13" ht="21">
      <c r="J245" s="55"/>
      <c r="K245" s="55"/>
      <c r="L245" s="55"/>
      <c r="M245" s="55"/>
    </row>
    <row r="246" spans="10:13" ht="21">
      <c r="J246" s="55"/>
      <c r="K246" s="55"/>
      <c r="L246" s="55"/>
      <c r="M246" s="55"/>
    </row>
    <row r="247" spans="10:13" ht="21">
      <c r="J247" s="55"/>
      <c r="K247" s="55"/>
      <c r="L247" s="55"/>
      <c r="M247" s="55"/>
    </row>
    <row r="248" spans="10:13" ht="21">
      <c r="J248" s="55"/>
      <c r="K248" s="55"/>
      <c r="L248" s="55"/>
      <c r="M248" s="55"/>
    </row>
    <row r="249" spans="10:13" ht="21">
      <c r="J249" s="55"/>
      <c r="K249" s="55"/>
      <c r="L249" s="55"/>
      <c r="M249" s="55"/>
    </row>
    <row r="250" spans="10:13" ht="21">
      <c r="J250" s="55"/>
      <c r="K250" s="55"/>
      <c r="L250" s="55"/>
      <c r="M250" s="55"/>
    </row>
    <row r="251" spans="10:13" ht="21">
      <c r="J251" s="55"/>
      <c r="K251" s="55"/>
      <c r="L251" s="55"/>
      <c r="M251" s="55"/>
    </row>
    <row r="252" spans="10:13" ht="21">
      <c r="J252" s="55"/>
      <c r="K252" s="55"/>
      <c r="L252" s="55"/>
      <c r="M252" s="55"/>
    </row>
    <row r="253" spans="10:13" ht="21">
      <c r="J253" s="55"/>
      <c r="K253" s="55"/>
      <c r="L253" s="55"/>
      <c r="M253" s="55"/>
    </row>
    <row r="254" spans="10:13" ht="21">
      <c r="J254" s="55"/>
      <c r="K254" s="55"/>
      <c r="L254" s="55"/>
      <c r="M254" s="55"/>
    </row>
    <row r="255" spans="10:13" ht="21">
      <c r="J255" s="55"/>
      <c r="K255" s="55"/>
      <c r="L255" s="55"/>
      <c r="M255" s="55"/>
    </row>
    <row r="256" spans="10:13" ht="21">
      <c r="J256" s="55"/>
      <c r="K256" s="55"/>
      <c r="L256" s="55"/>
      <c r="M256" s="55"/>
    </row>
    <row r="257" spans="10:13" ht="21">
      <c r="J257" s="55"/>
      <c r="K257" s="55"/>
      <c r="L257" s="55"/>
      <c r="M257" s="55"/>
    </row>
    <row r="258" spans="10:13" ht="21">
      <c r="J258" s="55"/>
      <c r="K258" s="55"/>
      <c r="L258" s="55"/>
      <c r="M258" s="55"/>
    </row>
    <row r="259" spans="10:13" ht="21">
      <c r="J259" s="55"/>
      <c r="K259" s="55"/>
      <c r="L259" s="55"/>
      <c r="M259" s="55"/>
    </row>
    <row r="260" spans="10:13" ht="21">
      <c r="J260" s="55"/>
      <c r="K260" s="55"/>
      <c r="L260" s="55"/>
      <c r="M260" s="55"/>
    </row>
    <row r="261" spans="10:13" ht="21">
      <c r="J261" s="55"/>
      <c r="K261" s="55"/>
      <c r="L261" s="55"/>
      <c r="M261" s="55"/>
    </row>
    <row r="262" spans="10:13" ht="21">
      <c r="J262" s="55"/>
      <c r="K262" s="55"/>
      <c r="L262" s="55"/>
      <c r="M262" s="55"/>
    </row>
    <row r="263" spans="10:13" ht="21">
      <c r="J263" s="55"/>
      <c r="K263" s="55"/>
      <c r="L263" s="55"/>
      <c r="M263" s="55"/>
    </row>
    <row r="264" spans="10:13" ht="21">
      <c r="J264" s="55"/>
      <c r="K264" s="55"/>
      <c r="L264" s="55"/>
      <c r="M264" s="55"/>
    </row>
    <row r="265" spans="10:13" ht="21">
      <c r="J265" s="55"/>
      <c r="K265" s="55"/>
      <c r="L265" s="55"/>
      <c r="M265" s="55"/>
    </row>
    <row r="266" spans="10:13" ht="21">
      <c r="J266" s="55"/>
      <c r="K266" s="55"/>
      <c r="L266" s="55"/>
      <c r="M266" s="55"/>
    </row>
    <row r="267" spans="10:13" ht="21">
      <c r="J267" s="55"/>
      <c r="K267" s="55"/>
      <c r="L267" s="55"/>
      <c r="M267" s="55"/>
    </row>
    <row r="268" spans="10:13" ht="21">
      <c r="J268" s="55"/>
      <c r="K268" s="55"/>
      <c r="L268" s="55"/>
      <c r="M268" s="55"/>
    </row>
    <row r="269" spans="10:13" ht="21">
      <c r="J269" s="55"/>
      <c r="K269" s="55"/>
      <c r="L269" s="55"/>
      <c r="M269" s="55"/>
    </row>
    <row r="270" spans="10:13" ht="21">
      <c r="J270" s="55"/>
      <c r="K270" s="55"/>
      <c r="L270" s="55"/>
      <c r="M270" s="55"/>
    </row>
    <row r="271" spans="10:13" ht="21">
      <c r="J271" s="55"/>
      <c r="K271" s="55"/>
      <c r="L271" s="55"/>
      <c r="M271" s="55"/>
    </row>
    <row r="272" spans="10:13" ht="21">
      <c r="J272" s="55"/>
      <c r="K272" s="55"/>
      <c r="L272" s="55"/>
      <c r="M272" s="55"/>
    </row>
    <row r="273" spans="10:13" ht="21">
      <c r="J273" s="55"/>
      <c r="K273" s="55"/>
      <c r="L273" s="55"/>
      <c r="M273" s="55"/>
    </row>
    <row r="274" spans="10:13" ht="21">
      <c r="J274" s="55"/>
      <c r="K274" s="55"/>
      <c r="L274" s="55"/>
      <c r="M274" s="55"/>
    </row>
    <row r="275" spans="10:13" ht="21">
      <c r="J275" s="55"/>
      <c r="K275" s="55"/>
      <c r="L275" s="55"/>
      <c r="M275" s="55"/>
    </row>
    <row r="276" spans="10:13" ht="21">
      <c r="J276" s="55"/>
      <c r="K276" s="55"/>
      <c r="L276" s="55"/>
      <c r="M276" s="55"/>
    </row>
    <row r="277" spans="10:13" ht="21">
      <c r="J277" s="55"/>
      <c r="K277" s="55"/>
      <c r="L277" s="55"/>
      <c r="M277" s="55"/>
    </row>
    <row r="278" spans="10:13" ht="21">
      <c r="J278" s="55"/>
      <c r="K278" s="55"/>
      <c r="L278" s="55"/>
      <c r="M278" s="55"/>
    </row>
    <row r="279" spans="10:13" ht="21">
      <c r="J279" s="55"/>
      <c r="K279" s="55"/>
      <c r="L279" s="55"/>
      <c r="M279" s="55"/>
    </row>
    <row r="280" spans="10:13" ht="21">
      <c r="J280" s="55"/>
      <c r="K280" s="55"/>
      <c r="L280" s="55"/>
      <c r="M280" s="55"/>
    </row>
    <row r="281" spans="10:13" ht="21">
      <c r="J281" s="55"/>
      <c r="K281" s="55"/>
      <c r="L281" s="55"/>
      <c r="M281" s="55"/>
    </row>
    <row r="282" spans="10:13" ht="21">
      <c r="J282" s="55"/>
      <c r="K282" s="55"/>
      <c r="L282" s="55"/>
      <c r="M282" s="55"/>
    </row>
    <row r="283" spans="10:13" ht="21">
      <c r="J283" s="55"/>
      <c r="K283" s="55"/>
      <c r="L283" s="55"/>
      <c r="M283" s="55"/>
    </row>
    <row r="284" spans="10:13" ht="21">
      <c r="J284" s="55"/>
      <c r="K284" s="55"/>
      <c r="L284" s="55"/>
      <c r="M284" s="55"/>
    </row>
    <row r="285" spans="10:13" ht="21">
      <c r="J285" s="55"/>
      <c r="K285" s="55"/>
      <c r="L285" s="55"/>
      <c r="M285" s="55"/>
    </row>
    <row r="286" spans="10:13" ht="21">
      <c r="J286" s="55"/>
      <c r="K286" s="55"/>
      <c r="L286" s="55"/>
      <c r="M286" s="55"/>
    </row>
    <row r="287" spans="10:13" ht="21">
      <c r="J287" s="55"/>
      <c r="K287" s="55"/>
      <c r="L287" s="55"/>
      <c r="M287" s="55"/>
    </row>
    <row r="288" spans="10:13" ht="21">
      <c r="J288" s="55"/>
      <c r="K288" s="55"/>
      <c r="L288" s="55"/>
      <c r="M288" s="55"/>
    </row>
    <row r="289" spans="10:13" ht="21">
      <c r="J289" s="55"/>
      <c r="K289" s="55"/>
      <c r="L289" s="55"/>
      <c r="M289" s="55"/>
    </row>
    <row r="290" spans="10:13" ht="21">
      <c r="J290" s="55"/>
      <c r="K290" s="55"/>
      <c r="L290" s="55"/>
      <c r="M290" s="55"/>
    </row>
    <row r="291" spans="10:13" ht="21">
      <c r="J291" s="55"/>
      <c r="K291" s="55"/>
      <c r="L291" s="55"/>
      <c r="M291" s="55"/>
    </row>
    <row r="292" spans="10:13" ht="21">
      <c r="J292" s="55"/>
      <c r="K292" s="55"/>
      <c r="L292" s="55"/>
      <c r="M292" s="55"/>
    </row>
    <row r="293" spans="10:13" ht="21">
      <c r="J293" s="55"/>
      <c r="K293" s="55"/>
      <c r="L293" s="55"/>
      <c r="M293" s="55"/>
    </row>
    <row r="294" spans="10:13" ht="21">
      <c r="J294" s="55"/>
      <c r="K294" s="55"/>
      <c r="L294" s="55"/>
      <c r="M294" s="55"/>
    </row>
    <row r="295" spans="10:13" ht="21">
      <c r="J295" s="55"/>
      <c r="K295" s="55"/>
      <c r="L295" s="55"/>
      <c r="M295" s="55"/>
    </row>
    <row r="296" spans="10:13" ht="21">
      <c r="J296" s="55"/>
      <c r="K296" s="55"/>
      <c r="L296" s="55"/>
      <c r="M296" s="55"/>
    </row>
    <row r="297" spans="10:13" ht="21">
      <c r="J297" s="55"/>
      <c r="K297" s="55"/>
      <c r="L297" s="55"/>
      <c r="M297" s="55"/>
    </row>
    <row r="298" spans="10:13" ht="21">
      <c r="J298" s="55"/>
      <c r="K298" s="55"/>
      <c r="L298" s="55"/>
      <c r="M298" s="55"/>
    </row>
    <row r="299" spans="10:13" ht="21">
      <c r="J299" s="55"/>
      <c r="K299" s="55"/>
      <c r="L299" s="55"/>
      <c r="M299" s="55"/>
    </row>
    <row r="300" spans="10:13" ht="21">
      <c r="J300" s="55"/>
      <c r="K300" s="55"/>
      <c r="L300" s="55"/>
      <c r="M300" s="55"/>
    </row>
    <row r="301" spans="10:13" ht="21">
      <c r="J301" s="55"/>
      <c r="K301" s="55"/>
      <c r="L301" s="55"/>
      <c r="M301" s="55"/>
    </row>
    <row r="302" spans="10:13" ht="21">
      <c r="J302" s="55"/>
      <c r="K302" s="55"/>
      <c r="L302" s="55"/>
      <c r="M302" s="55"/>
    </row>
    <row r="303" spans="10:13" ht="21">
      <c r="J303" s="55"/>
      <c r="K303" s="55"/>
      <c r="L303" s="55"/>
      <c r="M303" s="55"/>
    </row>
    <row r="304" spans="10:13" ht="21">
      <c r="J304" s="55"/>
      <c r="K304" s="55"/>
      <c r="L304" s="55"/>
      <c r="M304" s="55"/>
    </row>
    <row r="305" spans="10:13" ht="21">
      <c r="J305" s="55"/>
      <c r="K305" s="55"/>
      <c r="L305" s="55"/>
      <c r="M305" s="55"/>
    </row>
    <row r="306" spans="10:13" ht="21">
      <c r="J306" s="55"/>
      <c r="K306" s="55"/>
      <c r="L306" s="55"/>
      <c r="M306" s="55"/>
    </row>
    <row r="307" spans="10:13" ht="21">
      <c r="J307" s="55"/>
      <c r="K307" s="55"/>
      <c r="L307" s="55"/>
      <c r="M307" s="55"/>
    </row>
    <row r="308" spans="10:13" ht="21">
      <c r="J308" s="55"/>
      <c r="K308" s="55"/>
      <c r="L308" s="55"/>
      <c r="M308" s="55"/>
    </row>
    <row r="309" spans="10:13" ht="21">
      <c r="J309" s="55"/>
      <c r="K309" s="55"/>
      <c r="L309" s="55"/>
      <c r="M309" s="55"/>
    </row>
    <row r="310" spans="10:13" ht="21">
      <c r="J310" s="55"/>
      <c r="K310" s="55"/>
      <c r="L310" s="55"/>
      <c r="M310" s="55"/>
    </row>
    <row r="311" spans="10:13" ht="21">
      <c r="J311" s="55"/>
      <c r="K311" s="55"/>
      <c r="L311" s="55"/>
      <c r="M311" s="55"/>
    </row>
    <row r="312" spans="10:13" ht="21">
      <c r="J312" s="55"/>
      <c r="K312" s="55"/>
      <c r="L312" s="55"/>
      <c r="M312" s="55"/>
    </row>
    <row r="313" spans="10:13" ht="21">
      <c r="J313" s="55"/>
      <c r="K313" s="55"/>
      <c r="L313" s="55"/>
      <c r="M313" s="55"/>
    </row>
    <row r="314" spans="10:13" ht="21">
      <c r="J314" s="55"/>
      <c r="K314" s="55"/>
      <c r="L314" s="55"/>
      <c r="M314" s="55"/>
    </row>
    <row r="315" spans="10:13" ht="21">
      <c r="J315" s="55"/>
      <c r="K315" s="55"/>
      <c r="L315" s="55"/>
      <c r="M315" s="55"/>
    </row>
    <row r="316" spans="10:13" ht="21">
      <c r="J316" s="55"/>
      <c r="K316" s="55"/>
      <c r="L316" s="55"/>
      <c r="M316" s="55"/>
    </row>
    <row r="317" spans="10:13" ht="21">
      <c r="J317" s="55"/>
      <c r="K317" s="55"/>
      <c r="L317" s="55"/>
      <c r="M317" s="55"/>
    </row>
    <row r="318" spans="10:13" ht="21">
      <c r="J318" s="55"/>
      <c r="K318" s="55"/>
      <c r="L318" s="55"/>
      <c r="M318" s="55"/>
    </row>
    <row r="319" spans="10:13" ht="21">
      <c r="J319" s="55"/>
      <c r="K319" s="55"/>
      <c r="L319" s="55"/>
      <c r="M319" s="55"/>
    </row>
    <row r="320" spans="10:13" ht="21">
      <c r="J320" s="55"/>
      <c r="K320" s="55"/>
      <c r="L320" s="55"/>
      <c r="M320" s="55"/>
    </row>
    <row r="321" spans="10:13" ht="21">
      <c r="J321" s="55"/>
      <c r="K321" s="55"/>
      <c r="L321" s="55"/>
      <c r="M321" s="55"/>
    </row>
    <row r="322" spans="10:13" ht="21">
      <c r="J322" s="55"/>
      <c r="K322" s="55"/>
      <c r="L322" s="55"/>
      <c r="M322" s="55"/>
    </row>
    <row r="323" spans="10:13" ht="21">
      <c r="J323" s="55"/>
      <c r="K323" s="55"/>
      <c r="L323" s="55"/>
      <c r="M323" s="55"/>
    </row>
    <row r="324" spans="10:13" ht="21">
      <c r="J324" s="55"/>
      <c r="K324" s="55"/>
      <c r="L324" s="55"/>
      <c r="M324" s="55"/>
    </row>
    <row r="325" spans="10:13" ht="21">
      <c r="J325" s="55"/>
      <c r="K325" s="55"/>
      <c r="L325" s="55"/>
      <c r="M325" s="55"/>
    </row>
    <row r="326" spans="10:13" ht="21">
      <c r="J326" s="55"/>
      <c r="K326" s="55"/>
      <c r="L326" s="55"/>
      <c r="M326" s="55"/>
    </row>
    <row r="327" spans="10:13" ht="21">
      <c r="J327" s="55"/>
      <c r="K327" s="55"/>
      <c r="L327" s="55"/>
      <c r="M327" s="55"/>
    </row>
    <row r="328" spans="10:13" ht="21">
      <c r="J328" s="55"/>
      <c r="K328" s="55"/>
      <c r="L328" s="55"/>
      <c r="M328" s="55"/>
    </row>
    <row r="329" spans="10:13" ht="21">
      <c r="J329" s="55"/>
      <c r="K329" s="55"/>
      <c r="L329" s="55"/>
      <c r="M329" s="55"/>
    </row>
    <row r="330" spans="10:13" ht="21">
      <c r="J330" s="55"/>
      <c r="K330" s="55"/>
      <c r="L330" s="55"/>
      <c r="M330" s="55"/>
    </row>
    <row r="331" spans="10:13" ht="21">
      <c r="J331" s="55"/>
      <c r="K331" s="55"/>
      <c r="L331" s="55"/>
      <c r="M331" s="55"/>
    </row>
    <row r="332" spans="10:13" ht="21">
      <c r="J332" s="55"/>
      <c r="K332" s="55"/>
      <c r="L332" s="55"/>
      <c r="M332" s="55"/>
    </row>
    <row r="333" spans="10:13" ht="21">
      <c r="J333" s="55"/>
      <c r="K333" s="55"/>
      <c r="L333" s="55"/>
      <c r="M333" s="55"/>
    </row>
    <row r="334" spans="10:13" ht="21">
      <c r="J334" s="55"/>
      <c r="K334" s="55"/>
      <c r="L334" s="55"/>
      <c r="M334" s="55"/>
    </row>
    <row r="335" spans="10:13" ht="21">
      <c r="J335" s="55"/>
      <c r="K335" s="55"/>
      <c r="L335" s="55"/>
      <c r="M335" s="55"/>
    </row>
    <row r="336" spans="10:13" ht="21">
      <c r="J336" s="55"/>
      <c r="K336" s="55"/>
      <c r="L336" s="55"/>
      <c r="M336" s="55"/>
    </row>
    <row r="337" spans="10:13" ht="21">
      <c r="J337" s="55"/>
      <c r="K337" s="55"/>
      <c r="L337" s="55"/>
      <c r="M337" s="55"/>
    </row>
    <row r="338" spans="10:13" ht="21">
      <c r="J338" s="55"/>
      <c r="K338" s="55"/>
      <c r="L338" s="55"/>
      <c r="M338" s="55"/>
    </row>
    <row r="339" spans="10:13" ht="21">
      <c r="J339" s="55"/>
      <c r="K339" s="55"/>
      <c r="L339" s="55"/>
      <c r="M339" s="55"/>
    </row>
    <row r="340" spans="10:13" ht="21">
      <c r="J340" s="55"/>
      <c r="K340" s="55"/>
      <c r="L340" s="55"/>
      <c r="M340" s="55"/>
    </row>
    <row r="341" spans="10:13" ht="21">
      <c r="J341" s="55"/>
      <c r="K341" s="55"/>
      <c r="L341" s="55"/>
      <c r="M341" s="55"/>
    </row>
    <row r="342" spans="10:13" ht="21">
      <c r="J342" s="55"/>
      <c r="K342" s="55"/>
      <c r="L342" s="55"/>
      <c r="M342" s="55"/>
    </row>
    <row r="343" spans="10:13" ht="21">
      <c r="J343" s="55"/>
      <c r="K343" s="55"/>
      <c r="L343" s="55"/>
      <c r="M343" s="55"/>
    </row>
    <row r="344" spans="10:13" ht="21">
      <c r="J344" s="55"/>
      <c r="K344" s="55"/>
      <c r="L344" s="55"/>
      <c r="M344" s="55"/>
    </row>
    <row r="345" spans="10:13" ht="21">
      <c r="J345" s="55"/>
      <c r="K345" s="55"/>
      <c r="L345" s="55"/>
      <c r="M345" s="55"/>
    </row>
    <row r="346" spans="10:13" ht="21">
      <c r="J346" s="55"/>
      <c r="K346" s="55"/>
      <c r="L346" s="55"/>
      <c r="M346" s="55"/>
    </row>
    <row r="347" spans="10:13" ht="21">
      <c r="J347" s="55"/>
      <c r="K347" s="55"/>
      <c r="L347" s="55"/>
      <c r="M347" s="55"/>
    </row>
    <row r="348" spans="10:13" ht="21">
      <c r="J348" s="55"/>
      <c r="K348" s="55"/>
      <c r="L348" s="55"/>
      <c r="M348" s="55"/>
    </row>
    <row r="349" spans="10:13" ht="21">
      <c r="J349" s="55"/>
      <c r="K349" s="55"/>
      <c r="L349" s="55"/>
      <c r="M349" s="55"/>
    </row>
    <row r="350" spans="10:13" ht="21">
      <c r="J350" s="55"/>
      <c r="K350" s="55"/>
      <c r="L350" s="55"/>
      <c r="M350" s="55"/>
    </row>
    <row r="351" spans="10:13" ht="21">
      <c r="J351" s="55"/>
      <c r="K351" s="55"/>
      <c r="L351" s="55"/>
      <c r="M351" s="55"/>
    </row>
    <row r="352" spans="10:13" ht="21">
      <c r="J352" s="55"/>
      <c r="K352" s="55"/>
      <c r="L352" s="55"/>
      <c r="M352" s="55"/>
    </row>
    <row r="353" spans="10:13" ht="21">
      <c r="J353" s="55"/>
      <c r="K353" s="55"/>
      <c r="L353" s="55"/>
      <c r="M353" s="55"/>
    </row>
    <row r="354" spans="10:13" ht="21">
      <c r="J354" s="55"/>
      <c r="K354" s="55"/>
      <c r="L354" s="55"/>
      <c r="M354" s="55"/>
    </row>
    <row r="355" spans="10:13" ht="21">
      <c r="J355" s="55"/>
      <c r="K355" s="55"/>
      <c r="L355" s="55"/>
      <c r="M355" s="55"/>
    </row>
    <row r="356" spans="10:13" ht="21">
      <c r="J356" s="55"/>
      <c r="K356" s="55"/>
      <c r="L356" s="55"/>
      <c r="M356" s="55"/>
    </row>
    <row r="357" spans="10:13" ht="21">
      <c r="J357" s="55"/>
      <c r="K357" s="55"/>
      <c r="L357" s="55"/>
      <c r="M357" s="55"/>
    </row>
    <row r="358" spans="10:13" ht="21">
      <c r="J358" s="55"/>
      <c r="K358" s="55"/>
      <c r="L358" s="55"/>
      <c r="M358" s="55"/>
    </row>
    <row r="359" spans="10:13" ht="21">
      <c r="J359" s="55"/>
      <c r="K359" s="55"/>
      <c r="L359" s="55"/>
      <c r="M359" s="55"/>
    </row>
    <row r="360" spans="10:13" ht="21">
      <c r="J360" s="55"/>
      <c r="K360" s="55"/>
      <c r="L360" s="55"/>
      <c r="M360" s="55"/>
    </row>
    <row r="361" spans="10:13" ht="21">
      <c r="J361" s="55"/>
      <c r="K361" s="55"/>
      <c r="L361" s="55"/>
      <c r="M361" s="55"/>
    </row>
    <row r="362" spans="10:13" ht="21">
      <c r="J362" s="55"/>
      <c r="K362" s="55"/>
      <c r="L362" s="55"/>
      <c r="M362" s="55"/>
    </row>
    <row r="363" spans="10:13" ht="21">
      <c r="J363" s="55"/>
      <c r="K363" s="55"/>
      <c r="L363" s="55"/>
      <c r="M363" s="55"/>
    </row>
    <row r="364" spans="10:13" ht="21">
      <c r="J364" s="55"/>
      <c r="K364" s="55"/>
      <c r="L364" s="55"/>
      <c r="M364" s="55"/>
    </row>
    <row r="365" spans="10:13" ht="21">
      <c r="J365" s="55"/>
      <c r="K365" s="55"/>
      <c r="L365" s="55"/>
      <c r="M365" s="55"/>
    </row>
    <row r="366" spans="10:13" ht="21">
      <c r="J366" s="55"/>
      <c r="K366" s="55"/>
      <c r="L366" s="55"/>
      <c r="M366" s="55"/>
    </row>
    <row r="367" spans="10:13" ht="21">
      <c r="J367" s="55"/>
      <c r="K367" s="55"/>
      <c r="L367" s="55"/>
      <c r="M367" s="55"/>
    </row>
    <row r="368" spans="10:13" ht="21">
      <c r="J368" s="55"/>
      <c r="K368" s="55"/>
      <c r="L368" s="55"/>
      <c r="M368" s="55"/>
    </row>
    <row r="369" spans="10:13" ht="21">
      <c r="J369" s="55"/>
      <c r="K369" s="55"/>
      <c r="L369" s="55"/>
      <c r="M369" s="55"/>
    </row>
    <row r="370" spans="10:13" ht="21">
      <c r="J370" s="55"/>
      <c r="K370" s="55"/>
      <c r="L370" s="55"/>
      <c r="M370" s="55"/>
    </row>
    <row r="371" spans="10:13" ht="21">
      <c r="J371" s="55"/>
      <c r="K371" s="55"/>
      <c r="L371" s="55"/>
      <c r="M371" s="55"/>
    </row>
    <row r="372" spans="10:13" ht="21">
      <c r="J372" s="55"/>
      <c r="K372" s="55"/>
      <c r="L372" s="55"/>
      <c r="M372" s="55"/>
    </row>
    <row r="373" spans="10:13" ht="21">
      <c r="J373" s="55"/>
      <c r="K373" s="55"/>
      <c r="L373" s="55"/>
      <c r="M373" s="55"/>
    </row>
    <row r="374" spans="10:13" ht="21">
      <c r="J374" s="55"/>
      <c r="K374" s="55"/>
      <c r="L374" s="55"/>
      <c r="M374" s="55"/>
    </row>
    <row r="375" spans="10:13" ht="21">
      <c r="J375" s="55"/>
      <c r="K375" s="55"/>
      <c r="L375" s="55"/>
      <c r="M375" s="55"/>
    </row>
    <row r="376" spans="10:13" ht="21">
      <c r="J376" s="55"/>
      <c r="K376" s="55"/>
      <c r="L376" s="55"/>
      <c r="M376" s="55"/>
    </row>
    <row r="377" spans="10:13" ht="21">
      <c r="J377" s="55"/>
      <c r="K377" s="55"/>
      <c r="L377" s="55"/>
      <c r="M377" s="55"/>
    </row>
    <row r="378" spans="10:13" ht="21">
      <c r="J378" s="55"/>
      <c r="K378" s="55"/>
      <c r="L378" s="55"/>
      <c r="M378" s="55"/>
    </row>
    <row r="379" spans="10:13" ht="21">
      <c r="J379" s="55"/>
      <c r="K379" s="55"/>
      <c r="L379" s="55"/>
      <c r="M379" s="55"/>
    </row>
    <row r="380" spans="10:13" ht="21">
      <c r="J380" s="55"/>
      <c r="K380" s="55"/>
      <c r="L380" s="55"/>
      <c r="M380" s="55"/>
    </row>
  </sheetData>
  <mergeCells count="12">
    <mergeCell ref="A1:M1"/>
    <mergeCell ref="A2:M2"/>
    <mergeCell ref="C4:E4"/>
    <mergeCell ref="G4:I4"/>
    <mergeCell ref="M3:M5"/>
    <mergeCell ref="J3:L3"/>
    <mergeCell ref="A19:M19"/>
    <mergeCell ref="A3:A5"/>
    <mergeCell ref="F3:I3"/>
    <mergeCell ref="B3:E3"/>
    <mergeCell ref="A12:M12"/>
    <mergeCell ref="J4:L4"/>
  </mergeCells>
  <printOptions/>
  <pageMargins left="0.35433070866141736" right="0.196850393700787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ละมัย</oddFooter>
  </headerFooter>
  <rowBreaks count="1" manualBreakCount="1">
    <brk id="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1"/>
  <sheetViews>
    <sheetView workbookViewId="0" topLeftCell="A1">
      <selection activeCell="A1" sqref="A1:M1"/>
    </sheetView>
  </sheetViews>
  <sheetFormatPr defaultColWidth="9.140625" defaultRowHeight="12.75"/>
  <cols>
    <col min="1" max="1" width="28.28125" style="0" customWidth="1"/>
    <col min="2" max="2" width="7.7109375" style="0" customWidth="1"/>
    <col min="3" max="5" width="5.8515625" style="0" customWidth="1"/>
    <col min="6" max="6" width="7.7109375" style="0" customWidth="1"/>
    <col min="7" max="9" width="5.8515625" style="0" customWidth="1"/>
    <col min="10" max="10" width="7.57421875" style="0" customWidth="1"/>
    <col min="11" max="12" width="7.140625" style="0" customWidth="1"/>
    <col min="13" max="13" width="8.421875" style="0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94" t="s">
        <v>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2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21">
      <c r="A6" s="34" t="s">
        <v>44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ht="21">
      <c r="A7" s="9" t="s">
        <v>310</v>
      </c>
      <c r="B7" s="3">
        <v>33</v>
      </c>
      <c r="C7" s="3">
        <v>12</v>
      </c>
      <c r="D7" s="3">
        <v>3</v>
      </c>
      <c r="E7" s="3">
        <v>4</v>
      </c>
      <c r="F7" s="3">
        <v>35</v>
      </c>
      <c r="G7" s="3">
        <v>6</v>
      </c>
      <c r="H7" s="3">
        <v>0</v>
      </c>
      <c r="I7" s="3">
        <v>13</v>
      </c>
      <c r="J7" s="45">
        <f>(B7*C7+F7*G7)/36</f>
        <v>16.83</v>
      </c>
      <c r="K7" s="45">
        <f aca="true" t="shared" si="0" ref="K7:K13">(B7*D7+F7*H7)/36</f>
        <v>2.75</v>
      </c>
      <c r="L7" s="45">
        <f aca="true" t="shared" si="1" ref="L7:L13">(B7*E7+F7*I7)/36</f>
        <v>16.31</v>
      </c>
      <c r="M7" s="46">
        <f aca="true" t="shared" si="2" ref="M7:M13">SUM(J7:L7)</f>
        <v>35.89</v>
      </c>
    </row>
    <row r="8" spans="1:13" ht="21">
      <c r="A8" s="9" t="s">
        <v>311</v>
      </c>
      <c r="B8" s="3">
        <v>34</v>
      </c>
      <c r="C8" s="3">
        <v>12</v>
      </c>
      <c r="D8" s="3">
        <v>3</v>
      </c>
      <c r="E8" s="3">
        <v>4</v>
      </c>
      <c r="F8" s="3">
        <v>35</v>
      </c>
      <c r="G8" s="3">
        <v>9</v>
      </c>
      <c r="H8" s="3">
        <v>3</v>
      </c>
      <c r="I8" s="3">
        <v>7</v>
      </c>
      <c r="J8" s="45">
        <f aca="true" t="shared" si="3" ref="J8:J13">(B8*C8+F8*G8)/36</f>
        <v>20.08</v>
      </c>
      <c r="K8" s="45">
        <f t="shared" si="0"/>
        <v>5.75</v>
      </c>
      <c r="L8" s="45">
        <f t="shared" si="1"/>
        <v>10.58</v>
      </c>
      <c r="M8" s="46">
        <f t="shared" si="2"/>
        <v>36.41</v>
      </c>
    </row>
    <row r="9" spans="1:13" ht="21">
      <c r="A9" s="9" t="s">
        <v>308</v>
      </c>
      <c r="B9" s="3">
        <v>22</v>
      </c>
      <c r="C9" s="3">
        <v>12</v>
      </c>
      <c r="D9" s="3">
        <v>0</v>
      </c>
      <c r="E9" s="3">
        <v>6</v>
      </c>
      <c r="F9" s="3">
        <v>31</v>
      </c>
      <c r="G9" s="3">
        <v>12</v>
      </c>
      <c r="H9" s="3">
        <v>0</v>
      </c>
      <c r="I9" s="3">
        <v>6</v>
      </c>
      <c r="J9" s="45">
        <f t="shared" si="3"/>
        <v>17.67</v>
      </c>
      <c r="K9" s="45">
        <f t="shared" si="0"/>
        <v>0</v>
      </c>
      <c r="L9" s="45">
        <f t="shared" si="1"/>
        <v>8.83</v>
      </c>
      <c r="M9" s="46">
        <f t="shared" si="2"/>
        <v>26.5</v>
      </c>
    </row>
    <row r="10" spans="1:13" ht="21">
      <c r="A10" s="9" t="s">
        <v>309</v>
      </c>
      <c r="B10" s="3">
        <v>22</v>
      </c>
      <c r="C10" s="3">
        <v>12</v>
      </c>
      <c r="D10" s="3">
        <v>0</v>
      </c>
      <c r="E10" s="3">
        <v>6</v>
      </c>
      <c r="F10" s="3">
        <v>31</v>
      </c>
      <c r="G10" s="3">
        <v>15</v>
      </c>
      <c r="H10" s="3">
        <v>3</v>
      </c>
      <c r="I10" s="3">
        <v>0</v>
      </c>
      <c r="J10" s="45">
        <f t="shared" si="3"/>
        <v>20.25</v>
      </c>
      <c r="K10" s="45">
        <f t="shared" si="0"/>
        <v>2.58</v>
      </c>
      <c r="L10" s="45">
        <f t="shared" si="1"/>
        <v>3.67</v>
      </c>
      <c r="M10" s="46">
        <f t="shared" si="2"/>
        <v>26.5</v>
      </c>
    </row>
    <row r="11" spans="1:13" ht="21">
      <c r="A11" s="9" t="s">
        <v>22</v>
      </c>
      <c r="B11" s="3">
        <v>105</v>
      </c>
      <c r="C11" s="3">
        <v>15</v>
      </c>
      <c r="D11" s="3">
        <v>0</v>
      </c>
      <c r="E11" s="3">
        <v>0</v>
      </c>
      <c r="F11" s="3">
        <v>42</v>
      </c>
      <c r="G11" s="3">
        <v>15</v>
      </c>
      <c r="H11" s="3">
        <v>0</v>
      </c>
      <c r="I11" s="3">
        <v>0</v>
      </c>
      <c r="J11" s="45">
        <f t="shared" si="3"/>
        <v>61.25</v>
      </c>
      <c r="K11" s="45">
        <f t="shared" si="0"/>
        <v>0</v>
      </c>
      <c r="L11" s="45">
        <f t="shared" si="1"/>
        <v>0</v>
      </c>
      <c r="M11" s="46">
        <f t="shared" si="2"/>
        <v>61.25</v>
      </c>
    </row>
    <row r="12" spans="1:13" ht="21">
      <c r="A12" s="9" t="s">
        <v>23</v>
      </c>
      <c r="B12" s="3">
        <v>79</v>
      </c>
      <c r="C12" s="3">
        <v>15</v>
      </c>
      <c r="D12" s="3">
        <v>0</v>
      </c>
      <c r="E12" s="3">
        <v>0</v>
      </c>
      <c r="F12" s="3">
        <v>104</v>
      </c>
      <c r="G12" s="3">
        <v>15</v>
      </c>
      <c r="H12" s="3">
        <v>0</v>
      </c>
      <c r="I12" s="3">
        <v>0</v>
      </c>
      <c r="J12" s="45">
        <f>(B12*C12+F12*G12)/36</f>
        <v>76.25</v>
      </c>
      <c r="K12" s="45">
        <f t="shared" si="0"/>
        <v>0</v>
      </c>
      <c r="L12" s="45">
        <f t="shared" si="1"/>
        <v>0</v>
      </c>
      <c r="M12" s="46">
        <f t="shared" si="2"/>
        <v>76.25</v>
      </c>
    </row>
    <row r="13" spans="1:13" ht="21">
      <c r="A13" s="9" t="s">
        <v>256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45">
        <f t="shared" si="3"/>
        <v>0</v>
      </c>
      <c r="K13" s="45">
        <f t="shared" si="0"/>
        <v>0</v>
      </c>
      <c r="L13" s="45">
        <f t="shared" si="1"/>
        <v>0</v>
      </c>
      <c r="M13" s="46">
        <f t="shared" si="2"/>
        <v>0</v>
      </c>
    </row>
    <row r="14" spans="1:13" ht="21">
      <c r="A14" s="11" t="s">
        <v>16</v>
      </c>
      <c r="B14" s="6">
        <f>SUM(B7:B13)</f>
        <v>295</v>
      </c>
      <c r="C14" s="6"/>
      <c r="D14" s="6"/>
      <c r="E14" s="6"/>
      <c r="F14" s="6">
        <f>SUM(F7:F13)</f>
        <v>279</v>
      </c>
      <c r="G14" s="6"/>
      <c r="H14" s="6"/>
      <c r="I14" s="6"/>
      <c r="J14" s="47">
        <f>SUM(J7:J13)</f>
        <v>212.33</v>
      </c>
      <c r="K14" s="47">
        <f>SUM(K7:K13)</f>
        <v>11.08</v>
      </c>
      <c r="L14" s="47">
        <f>SUM(L7:L13)</f>
        <v>39.39</v>
      </c>
      <c r="M14" s="48">
        <f>SUM(M7:M12)</f>
        <v>262.8</v>
      </c>
    </row>
    <row r="15" spans="1:13" ht="21">
      <c r="A15" s="98" t="s">
        <v>45</v>
      </c>
      <c r="B15" s="99"/>
      <c r="C15" s="99"/>
      <c r="D15" s="99"/>
      <c r="E15" s="99"/>
      <c r="F15" s="99"/>
      <c r="G15" s="99"/>
      <c r="H15" s="99"/>
      <c r="I15" s="99"/>
      <c r="J15" s="85"/>
      <c r="K15" s="85"/>
      <c r="L15" s="85"/>
      <c r="M15" s="109"/>
    </row>
    <row r="16" spans="1:13" ht="21">
      <c r="A16" s="9" t="s">
        <v>13</v>
      </c>
      <c r="B16" s="3">
        <v>39</v>
      </c>
      <c r="C16" s="3">
        <v>9</v>
      </c>
      <c r="D16" s="3">
        <v>3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45">
        <f>(B16*C16+F16*G16)/18</f>
        <v>19.5</v>
      </c>
      <c r="K16" s="45">
        <f>(B16*D16+F16*H16)/18</f>
        <v>6.5</v>
      </c>
      <c r="L16" s="45">
        <f>(B16*E16+F16*I16)/18</f>
        <v>8.67</v>
      </c>
      <c r="M16" s="46">
        <f>SUM(J16:L16)</f>
        <v>34.67</v>
      </c>
    </row>
    <row r="17" spans="1:13" ht="21">
      <c r="A17" s="9" t="s">
        <v>12</v>
      </c>
      <c r="B17" s="3">
        <v>36</v>
      </c>
      <c r="C17" s="3">
        <v>12</v>
      </c>
      <c r="D17" s="3">
        <v>3</v>
      </c>
      <c r="E17" s="3">
        <v>3</v>
      </c>
      <c r="F17" s="3">
        <v>34</v>
      </c>
      <c r="G17" s="3">
        <v>12</v>
      </c>
      <c r="H17" s="3">
        <v>3</v>
      </c>
      <c r="I17" s="3">
        <v>3</v>
      </c>
      <c r="J17" s="45">
        <f>(B17*C17+F17*G17)/36</f>
        <v>23.33</v>
      </c>
      <c r="K17" s="45">
        <f>(B17*D17+F17*H17)/36</f>
        <v>5.83</v>
      </c>
      <c r="L17" s="45">
        <f>(B17*E17+F17*I17)/36</f>
        <v>5.83</v>
      </c>
      <c r="M17" s="46">
        <f>SUM(J17:L17)</f>
        <v>34.99</v>
      </c>
    </row>
    <row r="18" spans="1:13" ht="21">
      <c r="A18" s="9" t="s">
        <v>22</v>
      </c>
      <c r="B18" s="3">
        <v>36</v>
      </c>
      <c r="C18" s="3">
        <v>18</v>
      </c>
      <c r="D18" s="3">
        <v>0</v>
      </c>
      <c r="E18" s="3">
        <v>0</v>
      </c>
      <c r="F18" s="3">
        <v>36</v>
      </c>
      <c r="G18" s="3">
        <v>15</v>
      </c>
      <c r="H18" s="3">
        <v>0</v>
      </c>
      <c r="I18" s="3">
        <v>0</v>
      </c>
      <c r="J18" s="45">
        <f>(B18*C18+F18*G18)/36</f>
        <v>33</v>
      </c>
      <c r="K18" s="45">
        <f>(B18*D18+F18*H18)/36</f>
        <v>0</v>
      </c>
      <c r="L18" s="45">
        <f>(B18*E18+F18*I18)/36</f>
        <v>0</v>
      </c>
      <c r="M18" s="46">
        <f>SUM(J18:L18)</f>
        <v>33</v>
      </c>
    </row>
    <row r="19" spans="1:13" ht="21">
      <c r="A19" s="9" t="s">
        <v>23</v>
      </c>
      <c r="B19" s="3">
        <v>23</v>
      </c>
      <c r="C19" s="3">
        <v>15</v>
      </c>
      <c r="D19" s="3">
        <v>0</v>
      </c>
      <c r="E19" s="3">
        <v>0</v>
      </c>
      <c r="F19" s="3">
        <v>34</v>
      </c>
      <c r="G19" s="3">
        <v>12</v>
      </c>
      <c r="H19" s="3">
        <v>0</v>
      </c>
      <c r="I19" s="3">
        <v>3</v>
      </c>
      <c r="J19" s="45">
        <f>(B19*C19+F19*G19)/36</f>
        <v>20.92</v>
      </c>
      <c r="K19" s="45">
        <f>(B19*D19+F19*H19)/36</f>
        <v>0</v>
      </c>
      <c r="L19" s="45">
        <f>(B19*E19+F19*I19)/36</f>
        <v>2.83</v>
      </c>
      <c r="M19" s="46">
        <f>SUM(J19:L19)</f>
        <v>23.75</v>
      </c>
    </row>
    <row r="20" spans="1:13" ht="21">
      <c r="A20" s="9" t="s">
        <v>256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40">
        <f>(B20*C20+F20*G20)/36</f>
        <v>0</v>
      </c>
      <c r="K20" s="40">
        <f>(B20*D20+F20*H20)/36</f>
        <v>0</v>
      </c>
      <c r="L20" s="40">
        <f>(B20*E20+F20*I20)/36</f>
        <v>0</v>
      </c>
      <c r="M20" s="46">
        <f>SUM(J20:L20)</f>
        <v>0</v>
      </c>
    </row>
    <row r="21" spans="1:13" ht="21">
      <c r="A21" s="11" t="s">
        <v>47</v>
      </c>
      <c r="B21" s="6">
        <f>SUM(B16:B20)</f>
        <v>134</v>
      </c>
      <c r="C21" s="6"/>
      <c r="D21" s="6"/>
      <c r="E21" s="6"/>
      <c r="F21" s="6">
        <f>SUM(F16:F20)</f>
        <v>105</v>
      </c>
      <c r="G21" s="6"/>
      <c r="H21" s="6"/>
      <c r="I21" s="6"/>
      <c r="J21" s="47">
        <f>SUM(J16:J20)</f>
        <v>96.75</v>
      </c>
      <c r="K21" s="47">
        <f>SUM(K16:K20)</f>
        <v>12.33</v>
      </c>
      <c r="L21" s="47">
        <f>SUM(L16:L20)</f>
        <v>17.33</v>
      </c>
      <c r="M21" s="48">
        <f>SUM(M16:M19)</f>
        <v>126.41</v>
      </c>
    </row>
    <row r="22" spans="1:13" ht="21">
      <c r="A22" s="98" t="s">
        <v>46</v>
      </c>
      <c r="B22" s="99"/>
      <c r="C22" s="99"/>
      <c r="D22" s="99"/>
      <c r="E22" s="99"/>
      <c r="F22" s="99"/>
      <c r="G22" s="99"/>
      <c r="H22" s="99"/>
      <c r="I22" s="99"/>
      <c r="J22" s="85"/>
      <c r="K22" s="85"/>
      <c r="L22" s="85"/>
      <c r="M22" s="109"/>
    </row>
    <row r="23" spans="1:13" ht="20.25" customHeight="1">
      <c r="A23" s="9" t="s">
        <v>13</v>
      </c>
      <c r="B23" s="3">
        <v>29</v>
      </c>
      <c r="C23" s="3">
        <v>9</v>
      </c>
      <c r="D23" s="3">
        <v>0</v>
      </c>
      <c r="E23" s="3">
        <v>7</v>
      </c>
      <c r="F23" s="3">
        <v>0</v>
      </c>
      <c r="G23" s="3">
        <v>0</v>
      </c>
      <c r="H23" s="3">
        <v>0</v>
      </c>
      <c r="I23" s="3">
        <v>0</v>
      </c>
      <c r="J23" s="45">
        <f>(B23*C23+F23*G23)/18</f>
        <v>14.5</v>
      </c>
      <c r="K23" s="45">
        <f>(B23*D23+F23*H23)/18</f>
        <v>0</v>
      </c>
      <c r="L23" s="45">
        <f>(B23*E23+F23*I23)/18</f>
        <v>11.28</v>
      </c>
      <c r="M23" s="46">
        <f>SUM(J23:L23)</f>
        <v>25.78</v>
      </c>
    </row>
    <row r="24" spans="1:13" ht="20.25" customHeight="1">
      <c r="A24" s="9" t="s">
        <v>12</v>
      </c>
      <c r="B24" s="3">
        <v>11</v>
      </c>
      <c r="C24" s="3">
        <v>12</v>
      </c>
      <c r="D24" s="3">
        <v>3</v>
      </c>
      <c r="E24" s="3">
        <v>0</v>
      </c>
      <c r="F24" s="3">
        <v>29</v>
      </c>
      <c r="G24" s="3">
        <v>15</v>
      </c>
      <c r="H24" s="3">
        <v>3</v>
      </c>
      <c r="I24" s="3">
        <v>0</v>
      </c>
      <c r="J24" s="45">
        <f>(B24*C24+F24*G24)/36</f>
        <v>15.75</v>
      </c>
      <c r="K24" s="45">
        <f>(B24*D24+F24*H24)/36</f>
        <v>3.33</v>
      </c>
      <c r="L24" s="45">
        <f>(B24*E24+F24*I24)/36</f>
        <v>0</v>
      </c>
      <c r="M24" s="46">
        <f>SUM(J24:L24)</f>
        <v>19.08</v>
      </c>
    </row>
    <row r="25" spans="1:13" ht="20.25" customHeight="1">
      <c r="A25" s="9" t="s">
        <v>22</v>
      </c>
      <c r="B25" s="3">
        <v>42</v>
      </c>
      <c r="C25" s="3">
        <v>12</v>
      </c>
      <c r="D25" s="3">
        <v>0</v>
      </c>
      <c r="E25" s="3">
        <v>0</v>
      </c>
      <c r="F25" s="3">
        <v>11</v>
      </c>
      <c r="G25" s="3">
        <v>15</v>
      </c>
      <c r="H25" s="3">
        <v>0</v>
      </c>
      <c r="I25" s="3">
        <v>3</v>
      </c>
      <c r="J25" s="45">
        <f>(B25*C25+F25*G25)/36</f>
        <v>18.58</v>
      </c>
      <c r="K25" s="45">
        <f>(B25*D25+F25*H25)/36</f>
        <v>0</v>
      </c>
      <c r="L25" s="45">
        <f>(B25*E25+F25*I25)/36</f>
        <v>0.92</v>
      </c>
      <c r="M25" s="46">
        <f>SUM(J25:L25)</f>
        <v>19.5</v>
      </c>
    </row>
    <row r="26" spans="1:13" ht="20.25" customHeight="1">
      <c r="A26" s="9" t="s">
        <v>23</v>
      </c>
      <c r="B26" s="3">
        <v>23</v>
      </c>
      <c r="C26" s="3">
        <v>15</v>
      </c>
      <c r="D26" s="3">
        <v>0</v>
      </c>
      <c r="E26" s="3">
        <v>0</v>
      </c>
      <c r="F26" s="3">
        <v>41</v>
      </c>
      <c r="G26" s="3">
        <v>15</v>
      </c>
      <c r="H26" s="3">
        <v>0</v>
      </c>
      <c r="I26" s="3">
        <v>0</v>
      </c>
      <c r="J26" s="45">
        <f>(B26*C26+F26*G26)/36</f>
        <v>26.67</v>
      </c>
      <c r="K26" s="45">
        <f>(B26*D26+F26*H26)/36</f>
        <v>0</v>
      </c>
      <c r="L26" s="45">
        <f>(B26*E26+F26*I26)/36</f>
        <v>0</v>
      </c>
      <c r="M26" s="46">
        <f>SUM(J26:L26)</f>
        <v>26.67</v>
      </c>
    </row>
    <row r="27" spans="1:13" ht="20.25" customHeight="1">
      <c r="A27" s="9" t="s">
        <v>256</v>
      </c>
      <c r="B27" s="3">
        <v>0</v>
      </c>
      <c r="C27" s="3">
        <v>0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45">
        <f>(B27*C27+F27*G27)/36</f>
        <v>0</v>
      </c>
      <c r="K27" s="45">
        <f>(B27*D27+F27*H27)/36</f>
        <v>0</v>
      </c>
      <c r="L27" s="45">
        <f>(B27*E27+F27*I27)/36</f>
        <v>0</v>
      </c>
      <c r="M27" s="46">
        <f>SUM(J27:L27)</f>
        <v>0</v>
      </c>
    </row>
    <row r="28" spans="1:13" ht="21">
      <c r="A28" s="11" t="s">
        <v>48</v>
      </c>
      <c r="B28" s="6">
        <f>SUM(B23:B27)</f>
        <v>105</v>
      </c>
      <c r="C28" s="6"/>
      <c r="D28" s="6"/>
      <c r="E28" s="6"/>
      <c r="F28" s="6">
        <f>SUM(F23:F27)</f>
        <v>82</v>
      </c>
      <c r="G28" s="6"/>
      <c r="H28" s="6"/>
      <c r="I28" s="6"/>
      <c r="J28" s="47">
        <f>SUM(J23:J27)</f>
        <v>75.5</v>
      </c>
      <c r="K28" s="47">
        <f>SUM(K23:K27)</f>
        <v>3.33</v>
      </c>
      <c r="L28" s="47">
        <f>SUM(L23:L27)</f>
        <v>12.2</v>
      </c>
      <c r="M28" s="48">
        <f>SUM(M23:M27)</f>
        <v>91.03</v>
      </c>
    </row>
    <row r="29" spans="1:13" ht="21">
      <c r="A29" s="98" t="s">
        <v>49</v>
      </c>
      <c r="B29" s="99"/>
      <c r="C29" s="99"/>
      <c r="D29" s="99"/>
      <c r="E29" s="99"/>
      <c r="F29" s="99"/>
      <c r="G29" s="99"/>
      <c r="H29" s="99"/>
      <c r="I29" s="99"/>
      <c r="J29" s="85"/>
      <c r="K29" s="85"/>
      <c r="L29" s="85"/>
      <c r="M29" s="109"/>
    </row>
    <row r="30" spans="1:13" ht="20.25" customHeight="1">
      <c r="A30" s="9" t="s">
        <v>310</v>
      </c>
      <c r="B30" s="3">
        <v>35</v>
      </c>
      <c r="C30" s="3">
        <v>6</v>
      </c>
      <c r="D30" s="3">
        <v>3</v>
      </c>
      <c r="E30" s="3">
        <v>10</v>
      </c>
      <c r="F30" s="3">
        <v>47</v>
      </c>
      <c r="G30" s="3">
        <v>6</v>
      </c>
      <c r="H30" s="3">
        <v>6</v>
      </c>
      <c r="I30" s="3">
        <v>7</v>
      </c>
      <c r="J30" s="45">
        <f aca="true" t="shared" si="4" ref="J30:J35">IF(G30&gt;0,(B30*C30+F30*G30)/36,(B30*C30+F30*G30)/18)</f>
        <v>13.67</v>
      </c>
      <c r="K30" s="45">
        <f aca="true" t="shared" si="5" ref="K30:K35">IF(H30&gt;0,(B30*D30+F30*H30)/36,(B30*D30+F30*H30)/18)</f>
        <v>10.75</v>
      </c>
      <c r="L30" s="45">
        <f aca="true" t="shared" si="6" ref="L30:L35">IF(I30&gt;0,(B30*E30+F30*I30)/36,(B30*E30+F30*I30)/18)</f>
        <v>18.86</v>
      </c>
      <c r="M30" s="46">
        <f aca="true" t="shared" si="7" ref="M30:M35">SUM(J30:L30)</f>
        <v>43.28</v>
      </c>
    </row>
    <row r="31" spans="1:13" ht="20.25" customHeight="1">
      <c r="A31" s="9" t="s">
        <v>311</v>
      </c>
      <c r="B31" s="3">
        <v>34</v>
      </c>
      <c r="C31" s="3">
        <v>6</v>
      </c>
      <c r="D31" s="3">
        <v>3</v>
      </c>
      <c r="E31" s="3">
        <v>10</v>
      </c>
      <c r="F31" s="3">
        <v>46</v>
      </c>
      <c r="G31" s="3">
        <v>9</v>
      </c>
      <c r="H31" s="3">
        <v>0</v>
      </c>
      <c r="I31" s="3">
        <v>8</v>
      </c>
      <c r="J31" s="45">
        <f t="shared" si="4"/>
        <v>17.17</v>
      </c>
      <c r="K31" s="45">
        <f t="shared" si="5"/>
        <v>5.67</v>
      </c>
      <c r="L31" s="45">
        <f t="shared" si="6"/>
        <v>19.67</v>
      </c>
      <c r="M31" s="46">
        <f t="shared" si="7"/>
        <v>42.51</v>
      </c>
    </row>
    <row r="32" spans="1:13" ht="20.25" customHeight="1">
      <c r="A32" s="9" t="s">
        <v>12</v>
      </c>
      <c r="B32" s="3">
        <v>60</v>
      </c>
      <c r="C32" s="3">
        <v>12</v>
      </c>
      <c r="D32" s="3">
        <v>0</v>
      </c>
      <c r="E32" s="3">
        <v>0</v>
      </c>
      <c r="F32" s="3">
        <v>69</v>
      </c>
      <c r="G32" s="3">
        <v>18</v>
      </c>
      <c r="H32" s="3">
        <v>0</v>
      </c>
      <c r="I32" s="3">
        <v>0</v>
      </c>
      <c r="J32" s="45">
        <f t="shared" si="4"/>
        <v>54.5</v>
      </c>
      <c r="K32" s="45">
        <f t="shared" si="5"/>
        <v>0</v>
      </c>
      <c r="L32" s="45">
        <f t="shared" si="6"/>
        <v>0</v>
      </c>
      <c r="M32" s="46">
        <f t="shared" si="7"/>
        <v>54.5</v>
      </c>
    </row>
    <row r="33" spans="1:13" ht="20.25" customHeight="1">
      <c r="A33" s="9" t="s">
        <v>22</v>
      </c>
      <c r="B33" s="3">
        <v>65</v>
      </c>
      <c r="C33" s="3">
        <v>15</v>
      </c>
      <c r="D33" s="3">
        <v>0</v>
      </c>
      <c r="E33" s="3">
        <v>0</v>
      </c>
      <c r="F33" s="3">
        <v>58</v>
      </c>
      <c r="G33" s="3">
        <v>15</v>
      </c>
      <c r="H33" s="3">
        <v>0</v>
      </c>
      <c r="I33" s="3">
        <v>3</v>
      </c>
      <c r="J33" s="45">
        <f t="shared" si="4"/>
        <v>51.25</v>
      </c>
      <c r="K33" s="45">
        <f t="shared" si="5"/>
        <v>0</v>
      </c>
      <c r="L33" s="45">
        <f t="shared" si="6"/>
        <v>4.83</v>
      </c>
      <c r="M33" s="46">
        <f t="shared" si="7"/>
        <v>56.08</v>
      </c>
    </row>
    <row r="34" spans="1:13" ht="20.25" customHeight="1">
      <c r="A34" s="9" t="s">
        <v>23</v>
      </c>
      <c r="B34" s="3">
        <v>60</v>
      </c>
      <c r="C34" s="3">
        <v>15</v>
      </c>
      <c r="D34" s="3">
        <v>0</v>
      </c>
      <c r="E34" s="3">
        <v>0</v>
      </c>
      <c r="F34" s="3">
        <v>67</v>
      </c>
      <c r="G34" s="3">
        <v>12</v>
      </c>
      <c r="H34" s="3">
        <v>0</v>
      </c>
      <c r="I34" s="3">
        <v>3</v>
      </c>
      <c r="J34" s="45">
        <f t="shared" si="4"/>
        <v>47.33</v>
      </c>
      <c r="K34" s="45">
        <f t="shared" si="5"/>
        <v>0</v>
      </c>
      <c r="L34" s="45">
        <f t="shared" si="6"/>
        <v>5.58</v>
      </c>
      <c r="M34" s="46">
        <f t="shared" si="7"/>
        <v>52.91</v>
      </c>
    </row>
    <row r="35" spans="1:13" ht="20.25" customHeight="1">
      <c r="A35" s="9" t="s">
        <v>256</v>
      </c>
      <c r="B35" s="3">
        <v>0</v>
      </c>
      <c r="C35" s="3">
        <v>0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40">
        <f t="shared" si="4"/>
        <v>0</v>
      </c>
      <c r="K35" s="40">
        <f t="shared" si="5"/>
        <v>0</v>
      </c>
      <c r="L35" s="40">
        <f t="shared" si="6"/>
        <v>0</v>
      </c>
      <c r="M35" s="46">
        <f t="shared" si="7"/>
        <v>0</v>
      </c>
    </row>
    <row r="36" spans="1:13" ht="21">
      <c r="A36" s="11" t="s">
        <v>18</v>
      </c>
      <c r="B36" s="6">
        <f>SUM(B30:B35)</f>
        <v>254</v>
      </c>
      <c r="C36" s="6"/>
      <c r="D36" s="6"/>
      <c r="E36" s="6"/>
      <c r="F36" s="6">
        <f>SUM(F30:F35)</f>
        <v>288</v>
      </c>
      <c r="G36" s="6"/>
      <c r="H36" s="6"/>
      <c r="I36" s="6"/>
      <c r="J36" s="47">
        <f>SUM(J30:J35)</f>
        <v>183.92</v>
      </c>
      <c r="K36" s="47">
        <f>SUM(K30:K35)</f>
        <v>16.42</v>
      </c>
      <c r="L36" s="47">
        <f>SUM(L30:L35)</f>
        <v>48.94</v>
      </c>
      <c r="M36" s="48">
        <f>SUM(M30:M35)</f>
        <v>249.28</v>
      </c>
    </row>
    <row r="37" spans="1:13" ht="21">
      <c r="A37" s="98" t="s">
        <v>260</v>
      </c>
      <c r="B37" s="99"/>
      <c r="C37" s="99"/>
      <c r="D37" s="99"/>
      <c r="E37" s="99"/>
      <c r="F37" s="99"/>
      <c r="G37" s="99"/>
      <c r="H37" s="99"/>
      <c r="I37" s="99"/>
      <c r="J37" s="85"/>
      <c r="K37" s="85"/>
      <c r="L37" s="85"/>
      <c r="M37" s="109"/>
    </row>
    <row r="38" spans="1:13" ht="21">
      <c r="A38" s="9" t="s">
        <v>23</v>
      </c>
      <c r="B38" s="3">
        <v>110</v>
      </c>
      <c r="C38" s="3">
        <v>9</v>
      </c>
      <c r="D38" s="3">
        <v>0</v>
      </c>
      <c r="E38" s="3">
        <v>3</v>
      </c>
      <c r="F38" s="3">
        <v>0</v>
      </c>
      <c r="G38" s="3"/>
      <c r="H38" s="3"/>
      <c r="I38" s="3"/>
      <c r="J38" s="45">
        <f>(B38*C38+F38*G38)/18</f>
        <v>55</v>
      </c>
      <c r="K38" s="45">
        <f>IF(H38&gt;0,(B38*D38+F38*H38)/36,(B38*D38+F38*H38)/18)</f>
        <v>0</v>
      </c>
      <c r="L38" s="45">
        <f>IF(I38&gt;0,(B38*E38+F38*I38)/36,(B38*E38+F38*I38)/18)</f>
        <v>18.33</v>
      </c>
      <c r="M38" s="46">
        <f>SUM(J38:L38)</f>
        <v>73.33</v>
      </c>
    </row>
    <row r="39" spans="1:13" ht="21">
      <c r="A39" s="9" t="s">
        <v>256</v>
      </c>
      <c r="B39" s="3">
        <v>0</v>
      </c>
      <c r="C39" s="3">
        <v>0</v>
      </c>
      <c r="D39" s="3">
        <v>0</v>
      </c>
      <c r="E39" s="3">
        <v>0</v>
      </c>
      <c r="F39" s="3">
        <v>3</v>
      </c>
      <c r="G39" s="3"/>
      <c r="H39" s="3"/>
      <c r="I39" s="3"/>
      <c r="J39" s="45"/>
      <c r="K39" s="45"/>
      <c r="L39" s="45"/>
      <c r="M39" s="46">
        <f>SUM(J39:L39)</f>
        <v>0</v>
      </c>
    </row>
    <row r="40" spans="1:13" ht="21">
      <c r="A40" s="11" t="s">
        <v>50</v>
      </c>
      <c r="B40" s="6">
        <f>SUM(B38:B39)</f>
        <v>110</v>
      </c>
      <c r="C40" s="6"/>
      <c r="D40" s="6"/>
      <c r="E40" s="6"/>
      <c r="F40" s="6">
        <f>SUM(F38:F39)</f>
        <v>3</v>
      </c>
      <c r="G40" s="6"/>
      <c r="H40" s="6"/>
      <c r="I40" s="6"/>
      <c r="J40" s="47">
        <f>SUM(J38:J39)</f>
        <v>55</v>
      </c>
      <c r="K40" s="47">
        <f>SUM(K38:K39)</f>
        <v>0</v>
      </c>
      <c r="L40" s="47">
        <f>SUM(L38:L39)</f>
        <v>18.33</v>
      </c>
      <c r="M40" s="48">
        <f>SUM(M38:M39)</f>
        <v>73.33</v>
      </c>
    </row>
    <row r="41" spans="1:13" ht="21" customHeight="1">
      <c r="A41" s="98" t="s">
        <v>220</v>
      </c>
      <c r="B41" s="99"/>
      <c r="C41" s="99"/>
      <c r="D41" s="99"/>
      <c r="E41" s="99"/>
      <c r="F41" s="99"/>
      <c r="G41" s="99"/>
      <c r="H41" s="99"/>
      <c r="I41" s="99"/>
      <c r="J41" s="85"/>
      <c r="K41" s="85"/>
      <c r="L41" s="85"/>
      <c r="M41" s="109"/>
    </row>
    <row r="42" spans="1:13" ht="21" customHeight="1">
      <c r="A42" s="9" t="s">
        <v>13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45"/>
      <c r="K42" s="45"/>
      <c r="L42" s="45"/>
      <c r="M42" s="46">
        <f>SUM(J42:L42)</f>
        <v>0</v>
      </c>
    </row>
    <row r="43" spans="1:13" ht="21" customHeight="1">
      <c r="A43" s="9" t="s">
        <v>12</v>
      </c>
      <c r="B43" s="3">
        <v>65</v>
      </c>
      <c r="C43" s="3">
        <v>12</v>
      </c>
      <c r="D43" s="3">
        <v>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45">
        <f>IF(G43&gt;0,(B43*C43+F43*G43)/36,(B43*C43+F43*G43)/18)</f>
        <v>43.33</v>
      </c>
      <c r="K43" s="45">
        <f>IF(H43&gt;0,(B43*D43+F43*H43)/36,(B43*D43+F43*H43)/18)</f>
        <v>10.83</v>
      </c>
      <c r="L43" s="45">
        <f>IF(I43&gt;0,(B43*E43+F43*I43)/36,(B43*E43+F43*I43)/18)</f>
        <v>0</v>
      </c>
      <c r="M43" s="46">
        <f>SUM(J43:L43)</f>
        <v>54.16</v>
      </c>
    </row>
    <row r="44" spans="1:13" ht="21" customHeight="1">
      <c r="A44" s="9" t="s">
        <v>22</v>
      </c>
      <c r="B44" s="3">
        <v>53</v>
      </c>
      <c r="C44" s="3">
        <v>16</v>
      </c>
      <c r="D44" s="3">
        <v>0</v>
      </c>
      <c r="E44" s="3">
        <v>0</v>
      </c>
      <c r="F44" s="3">
        <v>65</v>
      </c>
      <c r="G44" s="3">
        <v>12</v>
      </c>
      <c r="H44" s="3">
        <v>3</v>
      </c>
      <c r="I44" s="3">
        <v>3</v>
      </c>
      <c r="J44" s="45">
        <f>IF(G44&gt;0,(B44*C44+F44*G44)/36,(B44*C44+F44*G44)/18)</f>
        <v>45.22</v>
      </c>
      <c r="K44" s="45">
        <f>IF(H44&gt;0,(B44*D44+F44*H44)/36,(B44*D44+F44*H44)/18)</f>
        <v>5.42</v>
      </c>
      <c r="L44" s="45">
        <f>IF(I44&gt;0,(B44*E44+F44*I44)/36,(B44*E44+F44*I44)/18)</f>
        <v>5.42</v>
      </c>
      <c r="M44" s="46">
        <f>SUM(J44:L44)</f>
        <v>56.06</v>
      </c>
    </row>
    <row r="45" spans="1:13" ht="21" customHeight="1">
      <c r="A45" s="9" t="s">
        <v>328</v>
      </c>
      <c r="B45" s="3">
        <v>0</v>
      </c>
      <c r="C45" s="3">
        <v>0</v>
      </c>
      <c r="D45" s="3">
        <v>0</v>
      </c>
      <c r="E45" s="3">
        <v>0</v>
      </c>
      <c r="F45" s="3">
        <v>23</v>
      </c>
      <c r="G45" s="3">
        <v>9</v>
      </c>
      <c r="H45" s="3">
        <v>0</v>
      </c>
      <c r="I45" s="3">
        <v>3</v>
      </c>
      <c r="J45" s="45">
        <f>IF(G45&gt;0,(B45*C45+F45*G45)/36,(B45*C45+F45*G45)/18)</f>
        <v>5.75</v>
      </c>
      <c r="K45" s="45">
        <f>IF(H45&gt;0,(B45*D45+F45*H45)/36,(B45*D45+F45*H45)/18)</f>
        <v>0</v>
      </c>
      <c r="L45" s="45">
        <f>IF(I45&gt;0,(B45*E45+F45*I45)/36,(B45*E45+F45*I45)/18)</f>
        <v>1.92</v>
      </c>
      <c r="M45" s="46">
        <f>SUM(J45:L45)</f>
        <v>7.67</v>
      </c>
    </row>
    <row r="46" spans="1:13" ht="21" customHeight="1">
      <c r="A46" s="9" t="s">
        <v>329</v>
      </c>
      <c r="B46" s="3">
        <v>0</v>
      </c>
      <c r="C46" s="3">
        <v>0</v>
      </c>
      <c r="D46" s="3">
        <v>0</v>
      </c>
      <c r="E46" s="3">
        <v>0</v>
      </c>
      <c r="F46" s="3">
        <v>30</v>
      </c>
      <c r="G46" s="3">
        <v>6</v>
      </c>
      <c r="H46" s="3">
        <v>0</v>
      </c>
      <c r="I46" s="3">
        <v>3</v>
      </c>
      <c r="J46" s="45">
        <f>IF(G46&gt;0,(B46*C46+F46*G46)/36,(B46*C46+F46*G46)/18)</f>
        <v>5</v>
      </c>
      <c r="K46" s="45">
        <f>IF(H46&gt;0,(B46*D46+F46*H46)/36,(B46*D46+F46*H46)/18)</f>
        <v>0</v>
      </c>
      <c r="L46" s="45">
        <f>IF(I46&gt;0,(B46*E46+F46*I46)/36,(B46*E46+F46*I46)/18)</f>
        <v>2.5</v>
      </c>
      <c r="M46" s="46">
        <f>SUM(J46:L46)</f>
        <v>7.5</v>
      </c>
    </row>
    <row r="47" spans="1:13" ht="21" customHeight="1">
      <c r="A47" s="26" t="s">
        <v>50</v>
      </c>
      <c r="B47" s="6">
        <f>SUM(B42:B46)</f>
        <v>118</v>
      </c>
      <c r="C47" s="6"/>
      <c r="D47" s="6"/>
      <c r="E47" s="6"/>
      <c r="F47" s="6">
        <f>SUM(F42:F46)</f>
        <v>118</v>
      </c>
      <c r="G47" s="6"/>
      <c r="H47" s="6"/>
      <c r="I47" s="6"/>
      <c r="J47" s="47">
        <f>SUM(J42:J46)</f>
        <v>99.3</v>
      </c>
      <c r="K47" s="47">
        <f>SUM(K42:K46)</f>
        <v>16.25</v>
      </c>
      <c r="L47" s="47">
        <f>SUM(L42:L46)</f>
        <v>9.84</v>
      </c>
      <c r="M47" s="48">
        <f>SUM(M42:M46)</f>
        <v>125.39</v>
      </c>
    </row>
    <row r="48" spans="1:13" ht="21" customHeight="1">
      <c r="A48" s="98" t="s">
        <v>217</v>
      </c>
      <c r="B48" s="99"/>
      <c r="C48" s="99"/>
      <c r="D48" s="99"/>
      <c r="E48" s="99"/>
      <c r="F48" s="99"/>
      <c r="G48" s="99"/>
      <c r="H48" s="99"/>
      <c r="I48" s="99"/>
      <c r="J48" s="85"/>
      <c r="K48" s="85"/>
      <c r="L48" s="85"/>
      <c r="M48" s="109"/>
    </row>
    <row r="49" spans="1:13" ht="21" customHeight="1">
      <c r="A49" s="9" t="s">
        <v>13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45"/>
      <c r="K49" s="45"/>
      <c r="L49" s="45"/>
      <c r="M49" s="46">
        <f>SUM(J49:L49)</f>
        <v>0</v>
      </c>
    </row>
    <row r="50" spans="1:13" ht="21" customHeight="1">
      <c r="A50" s="9" t="s">
        <v>12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45"/>
      <c r="K50" s="45"/>
      <c r="L50" s="45"/>
      <c r="M50" s="46">
        <f>SUM(J50:L50)</f>
        <v>0</v>
      </c>
    </row>
    <row r="51" spans="1:13" ht="21" customHeight="1">
      <c r="A51" s="9" t="s">
        <v>22</v>
      </c>
      <c r="B51" s="3">
        <v>33</v>
      </c>
      <c r="C51" s="3">
        <v>15</v>
      </c>
      <c r="D51" s="3">
        <v>0</v>
      </c>
      <c r="E51" s="3">
        <v>3</v>
      </c>
      <c r="F51" s="3">
        <v>0</v>
      </c>
      <c r="G51" s="3">
        <v>0</v>
      </c>
      <c r="H51" s="3">
        <v>0</v>
      </c>
      <c r="I51" s="3">
        <v>0</v>
      </c>
      <c r="J51" s="45">
        <f>IF(G51&gt;0,(B51*C51+F51*G51)/36,(B51*C51+F51*G51)/18)</f>
        <v>27.5</v>
      </c>
      <c r="K51" s="45">
        <f>IF(H51&gt;0,(B51*D51+F51*H51)/36,(B51*D51+F51*H51)/18)</f>
        <v>0</v>
      </c>
      <c r="L51" s="45">
        <f>IF(I51&gt;0,(B51*E51+F51*I51)/36,(B51*E51+F51*I51)/18)</f>
        <v>5.5</v>
      </c>
      <c r="M51" s="46">
        <f>SUM(J51:L51)</f>
        <v>33</v>
      </c>
    </row>
    <row r="52" spans="1:13" ht="21" customHeight="1">
      <c r="A52" s="9" t="s">
        <v>23</v>
      </c>
      <c r="B52" s="3">
        <v>0</v>
      </c>
      <c r="C52" s="3">
        <v>0</v>
      </c>
      <c r="D52" s="3">
        <v>0</v>
      </c>
      <c r="E52" s="3">
        <v>0</v>
      </c>
      <c r="F52" s="3">
        <v>33</v>
      </c>
      <c r="G52" s="3">
        <v>6</v>
      </c>
      <c r="H52" s="3">
        <v>0</v>
      </c>
      <c r="I52" s="3">
        <v>3</v>
      </c>
      <c r="J52" s="45">
        <f>IF(G52&gt;0,(B52*C52+F52*G52)/36,(B52*C52+F52*G52)/18)</f>
        <v>5.5</v>
      </c>
      <c r="K52" s="45">
        <f>IF(H52&gt;0,(B52*D52+F52*H52)/36,(B52*D52+F52*H52)/18)</f>
        <v>0</v>
      </c>
      <c r="L52" s="45">
        <f>IF(I52&gt;0,(B52*E52+F52*I52)/36,(B52*E52+F52*I52)/18)</f>
        <v>2.75</v>
      </c>
      <c r="M52" s="46">
        <f>SUM(J52:L52)</f>
        <v>8.25</v>
      </c>
    </row>
    <row r="53" spans="1:13" ht="21" customHeight="1">
      <c r="A53" s="86" t="s">
        <v>347</v>
      </c>
      <c r="B53" s="6">
        <f>SUM(B49:B52)</f>
        <v>33</v>
      </c>
      <c r="C53" s="6"/>
      <c r="D53" s="6"/>
      <c r="E53" s="6"/>
      <c r="F53" s="6">
        <f>SUM(F49:F52)</f>
        <v>33</v>
      </c>
      <c r="G53" s="6"/>
      <c r="H53" s="6"/>
      <c r="I53" s="6"/>
      <c r="J53" s="47">
        <f>SUM(J49:J52)</f>
        <v>33</v>
      </c>
      <c r="K53" s="47">
        <f>SUM(K49:K52)</f>
        <v>0</v>
      </c>
      <c r="L53" s="47">
        <f>SUM(L49:L52)</f>
        <v>8.25</v>
      </c>
      <c r="M53" s="48">
        <f>SUM(M49:M52)</f>
        <v>41.25</v>
      </c>
    </row>
    <row r="54" spans="1:13" ht="21" customHeight="1">
      <c r="A54" s="98" t="s">
        <v>218</v>
      </c>
      <c r="B54" s="99"/>
      <c r="C54" s="99"/>
      <c r="D54" s="99"/>
      <c r="E54" s="99"/>
      <c r="F54" s="99"/>
      <c r="G54" s="99"/>
      <c r="H54" s="99"/>
      <c r="I54" s="99"/>
      <c r="J54" s="85"/>
      <c r="K54" s="85"/>
      <c r="L54" s="85"/>
      <c r="M54" s="109"/>
    </row>
    <row r="55" spans="1:13" ht="21" customHeight="1">
      <c r="A55" s="9" t="s">
        <v>13</v>
      </c>
      <c r="B55" s="3">
        <v>60</v>
      </c>
      <c r="C55" s="3">
        <v>12</v>
      </c>
      <c r="D55" s="3">
        <v>0</v>
      </c>
      <c r="E55" s="3">
        <v>7</v>
      </c>
      <c r="F55" s="3">
        <v>0</v>
      </c>
      <c r="G55" s="3">
        <v>0</v>
      </c>
      <c r="H55" s="3">
        <v>0</v>
      </c>
      <c r="I55" s="3">
        <v>0</v>
      </c>
      <c r="J55" s="45">
        <f>IF(G55&gt;0,(B55*C55+F55*G55)/36,(B55*C55+F55*G55)/18)</f>
        <v>40</v>
      </c>
      <c r="K55" s="45">
        <f>IF(H55&gt;0,(B55*D55+F55*H55)/36,(B55*D55+F55*H55)/18)</f>
        <v>0</v>
      </c>
      <c r="L55" s="45">
        <f>IF(I55&gt;0,(B55*E55+F55*I55)/36,(B55*E55+F55*I55)/18)</f>
        <v>23.33</v>
      </c>
      <c r="M55" s="46">
        <f>SUM(J55:L55)</f>
        <v>63.33</v>
      </c>
    </row>
    <row r="56" spans="1:13" ht="21" customHeight="1">
      <c r="A56" s="9" t="s">
        <v>12</v>
      </c>
      <c r="B56" s="3">
        <v>62</v>
      </c>
      <c r="C56" s="3">
        <v>16</v>
      </c>
      <c r="D56" s="3">
        <v>0</v>
      </c>
      <c r="E56" s="3">
        <v>3</v>
      </c>
      <c r="F56" s="3">
        <v>57</v>
      </c>
      <c r="G56" s="3">
        <v>15</v>
      </c>
      <c r="H56" s="3">
        <v>3</v>
      </c>
      <c r="I56" s="3">
        <v>0</v>
      </c>
      <c r="J56" s="45">
        <f>IF(G56&gt;0,(B56*C56+F56*G56)/36,(B56*C56+F56*G56)/18)</f>
        <v>51.31</v>
      </c>
      <c r="K56" s="45">
        <f>IF(H56&gt;0,(B56*D56+F56*H56)/36,(B56*D56+F56*H56)/18)</f>
        <v>4.75</v>
      </c>
      <c r="L56" s="45">
        <f>IF(I56&gt;0,(B56*E56+F56*I56)/36,(B56*E56+F56*I56)/18)</f>
        <v>10.33</v>
      </c>
      <c r="M56" s="46">
        <f>SUM(J56:L56)</f>
        <v>66.39</v>
      </c>
    </row>
    <row r="57" spans="1:13" ht="21" customHeight="1">
      <c r="A57" s="9" t="s">
        <v>22</v>
      </c>
      <c r="B57" s="3">
        <v>24</v>
      </c>
      <c r="C57" s="3">
        <v>12</v>
      </c>
      <c r="D57" s="3">
        <v>3</v>
      </c>
      <c r="E57" s="3">
        <v>0</v>
      </c>
      <c r="F57" s="3">
        <v>61</v>
      </c>
      <c r="G57" s="3">
        <v>16</v>
      </c>
      <c r="H57" s="3">
        <v>0</v>
      </c>
      <c r="I57" s="3">
        <v>0</v>
      </c>
      <c r="J57" s="45">
        <f>IF(G57&gt;0,(B57*C57+F57*G57)/36,(B57*C57+F57*G57)/18)</f>
        <v>35.11</v>
      </c>
      <c r="K57" s="45">
        <f>IF(H57&gt;0,(B57*D57+F57*H57)/36,(B57*D57+F57*H57)/18)</f>
        <v>4</v>
      </c>
      <c r="L57" s="45">
        <f>IF(I57&gt;0,(B57*E57+F57*I57)/36,(B57*E57+F57*I57)/18)</f>
        <v>0</v>
      </c>
      <c r="M57" s="46">
        <f>SUM(J57:L57)</f>
        <v>39.11</v>
      </c>
    </row>
    <row r="58" spans="1:13" ht="21" customHeight="1">
      <c r="A58" s="9" t="s">
        <v>23</v>
      </c>
      <c r="B58" s="3">
        <v>0</v>
      </c>
      <c r="C58" s="3">
        <v>0</v>
      </c>
      <c r="D58" s="3">
        <v>0</v>
      </c>
      <c r="E58" s="3">
        <v>0</v>
      </c>
      <c r="F58" s="3">
        <v>29</v>
      </c>
      <c r="G58" s="3">
        <v>12</v>
      </c>
      <c r="H58" s="3">
        <v>0</v>
      </c>
      <c r="I58" s="3">
        <v>3</v>
      </c>
      <c r="J58" s="45">
        <f>IF(G58&gt;0,(B58*C58+F58*G58)/36,(B58*C58+F58*G58)/18)</f>
        <v>9.67</v>
      </c>
      <c r="K58" s="45">
        <f>IF(H58&gt;0,(B58*D58+F58*H58)/36,(B58*D58+F58*H58)/18)</f>
        <v>0</v>
      </c>
      <c r="L58" s="45">
        <f>IF(I58&gt;0,(B58*E58+F58*I58)/36,(B58*E58+F58*I58)/18)</f>
        <v>2.42</v>
      </c>
      <c r="M58" s="46">
        <f>SUM(J58:L58)</f>
        <v>12.09</v>
      </c>
    </row>
    <row r="59" spans="1:13" ht="21" customHeight="1">
      <c r="A59" s="86" t="s">
        <v>347</v>
      </c>
      <c r="B59" s="6">
        <f>SUM(B55:B58)</f>
        <v>146</v>
      </c>
      <c r="C59" s="6"/>
      <c r="D59" s="6"/>
      <c r="E59" s="6"/>
      <c r="F59" s="6">
        <f>SUM(F55:F58)</f>
        <v>147</v>
      </c>
      <c r="G59" s="6"/>
      <c r="H59" s="6"/>
      <c r="I59" s="6"/>
      <c r="J59" s="47">
        <f>SUM(J55:J58)</f>
        <v>136.09</v>
      </c>
      <c r="K59" s="47">
        <f>SUM(K55:K58)</f>
        <v>8.75</v>
      </c>
      <c r="L59" s="47">
        <f>SUM(L55:L58)</f>
        <v>36.08</v>
      </c>
      <c r="M59" s="48">
        <f>SUM(M55:M58)</f>
        <v>180.92</v>
      </c>
    </row>
    <row r="60" spans="1:13" ht="21" customHeight="1">
      <c r="A60" s="98" t="s">
        <v>323</v>
      </c>
      <c r="B60" s="99"/>
      <c r="C60" s="99"/>
      <c r="D60" s="99"/>
      <c r="E60" s="99"/>
      <c r="F60" s="99"/>
      <c r="G60" s="99"/>
      <c r="H60" s="99"/>
      <c r="I60" s="99"/>
      <c r="J60" s="85"/>
      <c r="K60" s="85"/>
      <c r="L60" s="85"/>
      <c r="M60" s="109"/>
    </row>
    <row r="61" spans="1:13" ht="21" customHeight="1">
      <c r="A61" s="9" t="s">
        <v>13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45"/>
      <c r="K61" s="45"/>
      <c r="L61" s="45"/>
      <c r="M61" s="46">
        <f>SUM(J61:L61)</f>
        <v>0</v>
      </c>
    </row>
    <row r="62" spans="1:13" ht="21" customHeight="1">
      <c r="A62" s="9" t="s">
        <v>12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45"/>
      <c r="K62" s="45"/>
      <c r="L62" s="45"/>
      <c r="M62" s="46">
        <f>SUM(J62:L62)</f>
        <v>0</v>
      </c>
    </row>
    <row r="63" spans="1:13" ht="21" customHeight="1">
      <c r="A63" s="9" t="s">
        <v>22</v>
      </c>
      <c r="B63" s="3">
        <v>57</v>
      </c>
      <c r="C63" s="3">
        <v>12</v>
      </c>
      <c r="D63" s="3">
        <v>3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45">
        <f>(B63*C63+F63*G63)/18</f>
        <v>38</v>
      </c>
      <c r="K63" s="45">
        <f>(B63*D63+F63*H63)/18</f>
        <v>9.5</v>
      </c>
      <c r="L63" s="45">
        <f>(B63*E63+F63*I63)/18</f>
        <v>0</v>
      </c>
      <c r="M63" s="46">
        <f>SUM(J63:L63)</f>
        <v>47.5</v>
      </c>
    </row>
    <row r="64" spans="1:13" ht="21" customHeight="1">
      <c r="A64" s="9" t="s">
        <v>23</v>
      </c>
      <c r="B64" s="3">
        <v>0</v>
      </c>
      <c r="C64" s="3">
        <v>0</v>
      </c>
      <c r="D64" s="3">
        <v>0</v>
      </c>
      <c r="E64" s="3">
        <v>0</v>
      </c>
      <c r="F64" s="3">
        <v>57</v>
      </c>
      <c r="G64" s="3">
        <v>9</v>
      </c>
      <c r="H64" s="3">
        <v>0</v>
      </c>
      <c r="I64" s="3">
        <v>3</v>
      </c>
      <c r="J64" s="45">
        <f>(B64*C64+F64*G64)/18</f>
        <v>28.5</v>
      </c>
      <c r="K64" s="45">
        <f>(B64*D64+F64*H64)/18</f>
        <v>0</v>
      </c>
      <c r="L64" s="45">
        <f>(B64*E64+F64*I64)/18</f>
        <v>9.5</v>
      </c>
      <c r="M64" s="46">
        <f>SUM(J64:L64)</f>
        <v>38</v>
      </c>
    </row>
    <row r="65" spans="1:13" ht="21" customHeight="1">
      <c r="A65" s="86" t="s">
        <v>347</v>
      </c>
      <c r="B65" s="6">
        <f>SUM(B61:B64)</f>
        <v>57</v>
      </c>
      <c r="C65" s="6"/>
      <c r="D65" s="6"/>
      <c r="E65" s="6"/>
      <c r="F65" s="6">
        <f>SUM(F61:F64)</f>
        <v>57</v>
      </c>
      <c r="G65" s="6"/>
      <c r="H65" s="6"/>
      <c r="I65" s="6"/>
      <c r="J65" s="47">
        <f>SUM(J62:J64)</f>
        <v>66.5</v>
      </c>
      <c r="K65" s="47">
        <f>SUM(K62:K64)</f>
        <v>9.5</v>
      </c>
      <c r="L65" s="47">
        <f>SUM(L62:L64)</f>
        <v>9.5</v>
      </c>
      <c r="M65" s="48">
        <f>SUM(M61:M64)</f>
        <v>85.5</v>
      </c>
    </row>
    <row r="66" spans="1:13" ht="21" customHeight="1">
      <c r="A66" s="98" t="s">
        <v>324</v>
      </c>
      <c r="B66" s="99"/>
      <c r="C66" s="99"/>
      <c r="D66" s="99"/>
      <c r="E66" s="99"/>
      <c r="F66" s="99"/>
      <c r="G66" s="99"/>
      <c r="H66" s="99"/>
      <c r="I66" s="99"/>
      <c r="J66" s="85"/>
      <c r="K66" s="85"/>
      <c r="L66" s="85"/>
      <c r="M66" s="109"/>
    </row>
    <row r="67" spans="1:13" ht="21" customHeight="1">
      <c r="A67" s="9" t="s">
        <v>13</v>
      </c>
      <c r="B67" s="3">
        <v>0</v>
      </c>
      <c r="C67" s="3">
        <v>0</v>
      </c>
      <c r="D67" s="3">
        <v>0</v>
      </c>
      <c r="E67" s="3">
        <v>0</v>
      </c>
      <c r="F67" s="3">
        <v>76</v>
      </c>
      <c r="G67" s="3">
        <v>15</v>
      </c>
      <c r="H67" s="3">
        <v>0</v>
      </c>
      <c r="I67" s="3">
        <v>6</v>
      </c>
      <c r="J67" s="45">
        <f>(B67*C67+F67*G67)/18</f>
        <v>63.33</v>
      </c>
      <c r="K67" s="45">
        <f>(B67*D67+F67*H67)/18</f>
        <v>0</v>
      </c>
      <c r="L67" s="45">
        <f>(B67*E67+F67*I67)/18</f>
        <v>25.33</v>
      </c>
      <c r="M67" s="46">
        <f>SUM(J67:L67)</f>
        <v>88.66</v>
      </c>
    </row>
    <row r="68" spans="1:13" ht="21" customHeight="1">
      <c r="A68" s="9" t="s">
        <v>12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/>
      <c r="H68" s="3"/>
      <c r="I68" s="3"/>
      <c r="J68" s="45"/>
      <c r="K68" s="45"/>
      <c r="L68" s="45"/>
      <c r="M68" s="46">
        <f>SUM(J68:L68)</f>
        <v>0</v>
      </c>
    </row>
    <row r="69" spans="1:13" ht="21" customHeight="1">
      <c r="A69" s="9" t="s">
        <v>22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/>
      <c r="H69" s="3"/>
      <c r="I69" s="3"/>
      <c r="J69" s="45"/>
      <c r="K69" s="45"/>
      <c r="L69" s="45"/>
      <c r="M69" s="46">
        <f>SUM(J69:L69)</f>
        <v>0</v>
      </c>
    </row>
    <row r="70" spans="1:13" ht="21" customHeight="1">
      <c r="A70" s="9" t="s">
        <v>23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/>
      <c r="H70" s="3"/>
      <c r="I70" s="3"/>
      <c r="J70" s="45"/>
      <c r="K70" s="45"/>
      <c r="L70" s="45"/>
      <c r="M70" s="46">
        <f>SUM(J70:L70)</f>
        <v>0</v>
      </c>
    </row>
    <row r="71" spans="1:13" ht="21" customHeight="1">
      <c r="A71" s="86" t="s">
        <v>347</v>
      </c>
      <c r="B71" s="6">
        <f>SUM(B67:B70)</f>
        <v>0</v>
      </c>
      <c r="C71" s="6"/>
      <c r="D71" s="6"/>
      <c r="E71" s="6"/>
      <c r="F71" s="6">
        <f>SUM(F67:F70)</f>
        <v>76</v>
      </c>
      <c r="G71" s="6"/>
      <c r="H71" s="6"/>
      <c r="I71" s="6"/>
      <c r="J71" s="47">
        <f>SUM(J67:J70)</f>
        <v>63.33</v>
      </c>
      <c r="K71" s="47">
        <f>SUM(K67:K70)</f>
        <v>0</v>
      </c>
      <c r="L71" s="47">
        <f>SUM(L67:L70)</f>
        <v>25.33</v>
      </c>
      <c r="M71" s="48">
        <f>SUM(M67:M70)</f>
        <v>88.66</v>
      </c>
    </row>
    <row r="72" spans="1:13" ht="21" customHeight="1">
      <c r="A72" s="98" t="s">
        <v>325</v>
      </c>
      <c r="B72" s="99"/>
      <c r="C72" s="99"/>
      <c r="D72" s="99"/>
      <c r="E72" s="99"/>
      <c r="F72" s="99"/>
      <c r="G72" s="99"/>
      <c r="H72" s="99"/>
      <c r="I72" s="99"/>
      <c r="J72" s="85"/>
      <c r="K72" s="85"/>
      <c r="L72" s="85"/>
      <c r="M72" s="109"/>
    </row>
    <row r="73" spans="1:13" ht="21" customHeight="1">
      <c r="A73" s="9" t="s">
        <v>13</v>
      </c>
      <c r="B73" s="3">
        <v>0</v>
      </c>
      <c r="C73" s="3">
        <v>0</v>
      </c>
      <c r="D73" s="3">
        <v>0</v>
      </c>
      <c r="E73" s="3">
        <v>0</v>
      </c>
      <c r="F73" s="3">
        <v>88</v>
      </c>
      <c r="G73" s="3">
        <v>9</v>
      </c>
      <c r="H73" s="3">
        <v>0</v>
      </c>
      <c r="I73" s="3">
        <v>10</v>
      </c>
      <c r="J73" s="45">
        <f>(B73*C73+F73*G73)/18</f>
        <v>44</v>
      </c>
      <c r="K73" s="45">
        <f>(B73*D73+F73*H73)/18</f>
        <v>0</v>
      </c>
      <c r="L73" s="45">
        <f>(B73*E73+F73*I73)/18</f>
        <v>48.89</v>
      </c>
      <c r="M73" s="46">
        <f>SUM(J73:L73)</f>
        <v>92.89</v>
      </c>
    </row>
    <row r="74" spans="1:13" ht="21" customHeight="1">
      <c r="A74" s="9" t="s">
        <v>12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/>
      <c r="H74" s="3"/>
      <c r="I74" s="3"/>
      <c r="J74" s="45"/>
      <c r="K74" s="45"/>
      <c r="L74" s="45"/>
      <c r="M74" s="46">
        <f>SUM(J74:L74)</f>
        <v>0</v>
      </c>
    </row>
    <row r="75" spans="1:13" ht="21" customHeight="1">
      <c r="A75" s="9" t="s">
        <v>22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/>
      <c r="H75" s="3"/>
      <c r="I75" s="3"/>
      <c r="J75" s="45"/>
      <c r="K75" s="45"/>
      <c r="L75" s="45"/>
      <c r="M75" s="46">
        <f>SUM(J75:L75)</f>
        <v>0</v>
      </c>
    </row>
    <row r="76" spans="1:13" ht="21" customHeight="1">
      <c r="A76" s="9" t="s">
        <v>23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/>
      <c r="H76" s="3"/>
      <c r="I76" s="3"/>
      <c r="J76" s="45"/>
      <c r="K76" s="45"/>
      <c r="L76" s="45"/>
      <c r="M76" s="46">
        <f>SUM(J76:L76)</f>
        <v>0</v>
      </c>
    </row>
    <row r="77" spans="1:13" ht="21">
      <c r="A77" s="11" t="s">
        <v>63</v>
      </c>
      <c r="B77" s="6">
        <f>SUM(B73:B76)</f>
        <v>0</v>
      </c>
      <c r="C77" s="6"/>
      <c r="D77" s="6"/>
      <c r="E77" s="6"/>
      <c r="F77" s="6">
        <f>SUM(F73:F76)</f>
        <v>88</v>
      </c>
      <c r="G77" s="6"/>
      <c r="H77" s="6"/>
      <c r="I77" s="6"/>
      <c r="J77" s="47">
        <f>SUM(J73:J76)</f>
        <v>44</v>
      </c>
      <c r="K77" s="47">
        <f>SUM(K73:K76)</f>
        <v>0</v>
      </c>
      <c r="L77" s="47">
        <f>SUM(L73:L76)</f>
        <v>48.89</v>
      </c>
      <c r="M77" s="48">
        <f>SUM(M73:M76)</f>
        <v>92.89</v>
      </c>
    </row>
    <row r="78" spans="1:13" ht="21">
      <c r="A78" s="98" t="s">
        <v>326</v>
      </c>
      <c r="B78" s="99"/>
      <c r="C78" s="99"/>
      <c r="D78" s="99"/>
      <c r="E78" s="99"/>
      <c r="F78" s="99"/>
      <c r="G78" s="99"/>
      <c r="H78" s="99"/>
      <c r="I78" s="99"/>
      <c r="J78" s="85"/>
      <c r="K78" s="85"/>
      <c r="L78" s="85"/>
      <c r="M78" s="109"/>
    </row>
    <row r="79" spans="1:13" ht="21">
      <c r="A79" s="9" t="s">
        <v>13</v>
      </c>
      <c r="B79" s="3">
        <v>0</v>
      </c>
      <c r="C79" s="3"/>
      <c r="D79" s="3"/>
      <c r="E79" s="3"/>
      <c r="F79" s="3">
        <v>39</v>
      </c>
      <c r="G79" s="3">
        <v>9</v>
      </c>
      <c r="H79" s="3">
        <v>3</v>
      </c>
      <c r="I79" s="3">
        <v>7</v>
      </c>
      <c r="J79" s="45">
        <f>(B79*C79+F79*G79)/18</f>
        <v>19.5</v>
      </c>
      <c r="K79" s="45">
        <f>(B79*D79+F79*H79)/18</f>
        <v>6.5</v>
      </c>
      <c r="L79" s="45">
        <f>(B79*E79+F79*I79)/18</f>
        <v>15.17</v>
      </c>
      <c r="M79" s="46">
        <f>SUM(J79:L79)</f>
        <v>41.17</v>
      </c>
    </row>
    <row r="80" spans="1:13" ht="21">
      <c r="A80" s="9" t="s">
        <v>12</v>
      </c>
      <c r="B80" s="3">
        <v>0</v>
      </c>
      <c r="C80" s="3"/>
      <c r="D80" s="3"/>
      <c r="E80" s="3"/>
      <c r="F80" s="3">
        <v>0</v>
      </c>
      <c r="G80" s="3"/>
      <c r="H80" s="3"/>
      <c r="I80" s="3"/>
      <c r="J80" s="45"/>
      <c r="K80" s="45"/>
      <c r="L80" s="45"/>
      <c r="M80" s="46">
        <f>SUM(J80:L80)</f>
        <v>0</v>
      </c>
    </row>
    <row r="81" spans="1:13" ht="21">
      <c r="A81" s="9" t="s">
        <v>22</v>
      </c>
      <c r="B81" s="3">
        <v>0</v>
      </c>
      <c r="C81" s="3"/>
      <c r="D81" s="3"/>
      <c r="E81" s="3"/>
      <c r="F81" s="3">
        <v>0</v>
      </c>
      <c r="G81" s="3"/>
      <c r="H81" s="3"/>
      <c r="I81" s="3"/>
      <c r="J81" s="45"/>
      <c r="K81" s="45"/>
      <c r="L81" s="45"/>
      <c r="M81" s="46">
        <f>SUM(J81:L81)</f>
        <v>0</v>
      </c>
    </row>
    <row r="82" spans="1:13" ht="21">
      <c r="A82" s="9" t="s">
        <v>23</v>
      </c>
      <c r="B82" s="3">
        <v>0</v>
      </c>
      <c r="C82" s="3"/>
      <c r="D82" s="3"/>
      <c r="E82" s="3"/>
      <c r="F82" s="3">
        <v>0</v>
      </c>
      <c r="G82" s="3"/>
      <c r="H82" s="3"/>
      <c r="I82" s="3"/>
      <c r="J82" s="45"/>
      <c r="K82" s="45"/>
      <c r="L82" s="45"/>
      <c r="M82" s="46">
        <f>SUM(J82:L82)</f>
        <v>0</v>
      </c>
    </row>
    <row r="83" spans="1:13" ht="21">
      <c r="A83" s="11" t="s">
        <v>17</v>
      </c>
      <c r="B83" s="6">
        <f>SUM(B79:B82)</f>
        <v>0</v>
      </c>
      <c r="C83" s="6"/>
      <c r="D83" s="6"/>
      <c r="E83" s="6"/>
      <c r="F83" s="6">
        <f>SUM(F79:F82)</f>
        <v>39</v>
      </c>
      <c r="G83" s="6"/>
      <c r="H83" s="6"/>
      <c r="I83" s="6"/>
      <c r="J83" s="47">
        <f>SUM(J79:J82)</f>
        <v>19.5</v>
      </c>
      <c r="K83" s="47">
        <f>SUM(K79:K82)</f>
        <v>6.5</v>
      </c>
      <c r="L83" s="47">
        <f>SUM(L79:L82)</f>
        <v>15.17</v>
      </c>
      <c r="M83" s="48">
        <f>SUM(M79:M82)</f>
        <v>41.17</v>
      </c>
    </row>
    <row r="84" spans="1:13" ht="21">
      <c r="A84" s="98" t="s">
        <v>327</v>
      </c>
      <c r="B84" s="99"/>
      <c r="C84" s="99"/>
      <c r="D84" s="99"/>
      <c r="E84" s="99"/>
      <c r="F84" s="99"/>
      <c r="G84" s="99"/>
      <c r="H84" s="99"/>
      <c r="I84" s="99"/>
      <c r="J84" s="85"/>
      <c r="K84" s="85"/>
      <c r="L84" s="85"/>
      <c r="M84" s="109"/>
    </row>
    <row r="85" spans="1:13" ht="21">
      <c r="A85" s="9" t="s">
        <v>13</v>
      </c>
      <c r="B85" s="3">
        <v>0</v>
      </c>
      <c r="C85" s="3"/>
      <c r="D85" s="3"/>
      <c r="E85" s="3"/>
      <c r="F85" s="3">
        <v>36</v>
      </c>
      <c r="G85" s="3">
        <v>15</v>
      </c>
      <c r="H85" s="3">
        <v>0</v>
      </c>
      <c r="I85" s="3">
        <v>4</v>
      </c>
      <c r="J85" s="45">
        <f>(B85*C85+F85*G85)/18</f>
        <v>30</v>
      </c>
      <c r="K85" s="45">
        <f>(B85*D85+F85*H85)/18</f>
        <v>0</v>
      </c>
      <c r="L85" s="45">
        <f>(B85*E85+F85*I85)/18</f>
        <v>8</v>
      </c>
      <c r="M85" s="46">
        <f>SUM(J85:L85)</f>
        <v>38</v>
      </c>
    </row>
    <row r="86" spans="1:13" ht="21">
      <c r="A86" s="9" t="s">
        <v>12</v>
      </c>
      <c r="B86" s="3">
        <v>0</v>
      </c>
      <c r="C86" s="3"/>
      <c r="D86" s="3"/>
      <c r="E86" s="3"/>
      <c r="F86" s="3">
        <v>0</v>
      </c>
      <c r="G86" s="3"/>
      <c r="H86" s="3"/>
      <c r="I86" s="3"/>
      <c r="J86" s="45"/>
      <c r="K86" s="45"/>
      <c r="L86" s="45"/>
      <c r="M86" s="46">
        <f>SUM(J86:L86)</f>
        <v>0</v>
      </c>
    </row>
    <row r="87" spans="1:13" ht="21">
      <c r="A87" s="9" t="s">
        <v>22</v>
      </c>
      <c r="B87" s="3">
        <v>0</v>
      </c>
      <c r="C87" s="3"/>
      <c r="D87" s="3"/>
      <c r="E87" s="3"/>
      <c r="F87" s="3">
        <v>0</v>
      </c>
      <c r="G87" s="3"/>
      <c r="H87" s="3"/>
      <c r="I87" s="3"/>
      <c r="J87" s="45"/>
      <c r="K87" s="45"/>
      <c r="L87" s="45"/>
      <c r="M87" s="46">
        <f>SUM(J87:L87)</f>
        <v>0</v>
      </c>
    </row>
    <row r="88" spans="1:13" ht="21">
      <c r="A88" s="9" t="s">
        <v>23</v>
      </c>
      <c r="B88" s="3">
        <v>0</v>
      </c>
      <c r="C88" s="3"/>
      <c r="D88" s="3"/>
      <c r="E88" s="3"/>
      <c r="F88" s="3">
        <v>0</v>
      </c>
      <c r="G88" s="3"/>
      <c r="H88" s="3"/>
      <c r="I88" s="3"/>
      <c r="J88" s="45"/>
      <c r="K88" s="45"/>
      <c r="L88" s="45"/>
      <c r="M88" s="46">
        <f>SUM(J88:L88)</f>
        <v>0</v>
      </c>
    </row>
    <row r="89" spans="1:13" ht="21">
      <c r="A89" s="11" t="s">
        <v>55</v>
      </c>
      <c r="B89" s="6">
        <f>SUM(B85:B88)</f>
        <v>0</v>
      </c>
      <c r="C89" s="6"/>
      <c r="D89" s="6"/>
      <c r="E89" s="6"/>
      <c r="F89" s="6">
        <f>SUM(F85:F88)</f>
        <v>36</v>
      </c>
      <c r="G89" s="6"/>
      <c r="H89" s="6"/>
      <c r="I89" s="6"/>
      <c r="J89" s="47">
        <f>SUM(J85:J88)</f>
        <v>30</v>
      </c>
      <c r="K89" s="47">
        <f>SUM(K85:K88)</f>
        <v>0</v>
      </c>
      <c r="L89" s="47">
        <f>SUM(L85:L88)</f>
        <v>8</v>
      </c>
      <c r="M89" s="48">
        <f>SUM(M85:M88)</f>
        <v>38</v>
      </c>
    </row>
    <row r="90" spans="1:13" ht="23.25">
      <c r="A90" s="13" t="s">
        <v>33</v>
      </c>
      <c r="B90" s="7">
        <f>SUM(B59,B53,B47,B40,B36,B28,B21,B14,B71,B77,B83,B89,B65)</f>
        <v>1252</v>
      </c>
      <c r="C90" s="7"/>
      <c r="D90" s="7"/>
      <c r="E90" s="7"/>
      <c r="F90" s="7">
        <f>SUM(F59,F53,F47,F40,F36,F28,F21,F14,F71,F77,F83,F89,F65)</f>
        <v>1351</v>
      </c>
      <c r="G90" s="7"/>
      <c r="H90" s="7"/>
      <c r="I90" s="7"/>
      <c r="J90" s="56">
        <f>SUM(J59,J53,J47,J40,J36,J28,J21,J14,J71,J77,J83,J89,J65)</f>
        <v>1115.22</v>
      </c>
      <c r="K90" s="56">
        <f>SUM(K59,K53,K47,K40,K36,K28,K21,K14,K71,K77,K83,K89,K65)</f>
        <v>84.16</v>
      </c>
      <c r="L90" s="56">
        <f>SUM(L59,L53,L47,L40,L36,L28,L21,L14,L71,L77,L83,L89,L65)</f>
        <v>297.25</v>
      </c>
      <c r="M90" s="57">
        <f>SUM(M59,M53,M47,M40,M36,M28,M21,M14,M71,M77,M83,M89,M65)</f>
        <v>1496.63</v>
      </c>
    </row>
    <row r="91" spans="1:13" ht="21">
      <c r="A91" s="98" t="s">
        <v>51</v>
      </c>
      <c r="B91" s="99"/>
      <c r="C91" s="99"/>
      <c r="D91" s="99"/>
      <c r="E91" s="99"/>
      <c r="F91" s="99"/>
      <c r="G91" s="99"/>
      <c r="H91" s="99"/>
      <c r="I91" s="99"/>
      <c r="J91" s="85"/>
      <c r="K91" s="85"/>
      <c r="L91" s="85"/>
      <c r="M91" s="109"/>
    </row>
    <row r="92" spans="1:13" ht="21">
      <c r="A92" s="9" t="s">
        <v>13</v>
      </c>
      <c r="B92" s="3">
        <v>0</v>
      </c>
      <c r="C92" s="3"/>
      <c r="D92" s="3"/>
      <c r="E92" s="3"/>
      <c r="F92" s="3">
        <v>18</v>
      </c>
      <c r="G92" s="3">
        <v>6</v>
      </c>
      <c r="H92" s="3">
        <v>6</v>
      </c>
      <c r="I92" s="3">
        <v>7</v>
      </c>
      <c r="J92" s="45">
        <f>(B92*C92+F92*G92)/18</f>
        <v>6</v>
      </c>
      <c r="K92" s="45">
        <f>(B92*D92+F92*H92)/18</f>
        <v>6</v>
      </c>
      <c r="L92" s="45">
        <f>(B92*E92+F92*I92)/18</f>
        <v>7</v>
      </c>
      <c r="M92" s="46">
        <f>SUM(J92:L92)</f>
        <v>19</v>
      </c>
    </row>
    <row r="93" spans="1:13" ht="21">
      <c r="A93" s="9" t="s">
        <v>12</v>
      </c>
      <c r="B93" s="3">
        <v>25</v>
      </c>
      <c r="C93" s="3">
        <v>15</v>
      </c>
      <c r="D93" s="3">
        <v>0</v>
      </c>
      <c r="E93" s="3">
        <v>0</v>
      </c>
      <c r="F93" s="3">
        <v>0</v>
      </c>
      <c r="G93" s="3"/>
      <c r="H93" s="3"/>
      <c r="I93" s="3"/>
      <c r="J93" s="45">
        <f>(B93*C93+F93*G93)/18</f>
        <v>20.83</v>
      </c>
      <c r="K93" s="45">
        <f>(B93*D93+F93*H93)/18</f>
        <v>0</v>
      </c>
      <c r="L93" s="45">
        <f>(B93*E93+F93*I93)/18</f>
        <v>0</v>
      </c>
      <c r="M93" s="46">
        <f>SUM(J93:L93)</f>
        <v>20.83</v>
      </c>
    </row>
    <row r="94" spans="1:13" ht="21">
      <c r="A94" s="9" t="s">
        <v>22</v>
      </c>
      <c r="B94" s="3">
        <v>21</v>
      </c>
      <c r="C94" s="3">
        <v>15</v>
      </c>
      <c r="D94" s="3">
        <v>3</v>
      </c>
      <c r="E94" s="3">
        <v>3</v>
      </c>
      <c r="F94" s="3">
        <v>23</v>
      </c>
      <c r="G94" s="3">
        <v>12</v>
      </c>
      <c r="H94" s="3">
        <v>0</v>
      </c>
      <c r="I94" s="3">
        <v>6</v>
      </c>
      <c r="J94" s="45">
        <f>IF(G94&gt;0,(B94*C94+F94*G94)/36,(B94*C94+F94*G94)/18)</f>
        <v>16.42</v>
      </c>
      <c r="K94" s="45">
        <f>IF(H94&gt;0,(B94*D94+F94*H94)/36,(B94*D94+F94*H94)/18)</f>
        <v>3.5</v>
      </c>
      <c r="L94" s="45">
        <f>IF(I94&gt;0,(B94*E94+F94*I94)/36,(B94*E94+F94*I94)/18)</f>
        <v>5.58</v>
      </c>
      <c r="M94" s="46">
        <f>SUM(J94:L94)</f>
        <v>25.5</v>
      </c>
    </row>
    <row r="95" spans="1:13" ht="21">
      <c r="A95" s="9" t="s">
        <v>23</v>
      </c>
      <c r="B95" s="3">
        <v>0</v>
      </c>
      <c r="C95" s="3"/>
      <c r="D95" s="3"/>
      <c r="E95" s="3"/>
      <c r="F95" s="3">
        <v>19</v>
      </c>
      <c r="G95" s="3">
        <v>9</v>
      </c>
      <c r="H95" s="3">
        <v>0</v>
      </c>
      <c r="I95" s="3">
        <v>3</v>
      </c>
      <c r="J95" s="45">
        <f>(B95*C95+F95*G95)/18</f>
        <v>9.5</v>
      </c>
      <c r="K95" s="45">
        <f>(B95*D95+F95*H95)/18</f>
        <v>0</v>
      </c>
      <c r="L95" s="45">
        <f>(B95*E95+F95*I95)/18</f>
        <v>3.17</v>
      </c>
      <c r="M95" s="46">
        <f>SUM(J95:L95)</f>
        <v>12.67</v>
      </c>
    </row>
    <row r="96" spans="1:13" ht="21">
      <c r="A96" s="11" t="s">
        <v>18</v>
      </c>
      <c r="B96" s="6">
        <f>SUM(B92:B95)</f>
        <v>46</v>
      </c>
      <c r="C96" s="6"/>
      <c r="D96" s="6"/>
      <c r="E96" s="6"/>
      <c r="F96" s="6">
        <f>SUM(F92:F95)</f>
        <v>60</v>
      </c>
      <c r="G96" s="6"/>
      <c r="H96" s="6"/>
      <c r="I96" s="6"/>
      <c r="J96" s="47">
        <f>SUM(J92:J95)</f>
        <v>52.75</v>
      </c>
      <c r="K96" s="47">
        <f>SUM(K92:K95)</f>
        <v>9.5</v>
      </c>
      <c r="L96" s="47">
        <f>SUM(L92:L95)</f>
        <v>15.75</v>
      </c>
      <c r="M96" s="48">
        <f>SUM(M92:M95)</f>
        <v>78</v>
      </c>
    </row>
    <row r="97" spans="1:13" ht="21">
      <c r="A97" s="98" t="s">
        <v>219</v>
      </c>
      <c r="B97" s="99"/>
      <c r="C97" s="99"/>
      <c r="D97" s="99"/>
      <c r="E97" s="99"/>
      <c r="F97" s="99"/>
      <c r="G97" s="99"/>
      <c r="H97" s="99"/>
      <c r="I97" s="99"/>
      <c r="J97" s="85"/>
      <c r="K97" s="85"/>
      <c r="L97" s="85"/>
      <c r="M97" s="109"/>
    </row>
    <row r="98" spans="1:13" ht="21">
      <c r="A98" s="9" t="s">
        <v>13</v>
      </c>
      <c r="B98" s="3">
        <v>67</v>
      </c>
      <c r="C98" s="3">
        <v>12</v>
      </c>
      <c r="D98" s="3">
        <v>0</v>
      </c>
      <c r="E98" s="3">
        <v>7</v>
      </c>
      <c r="F98" s="3">
        <v>0</v>
      </c>
      <c r="G98" s="3"/>
      <c r="H98" s="3"/>
      <c r="I98" s="3"/>
      <c r="J98" s="45">
        <f>(B98*C98+F98*G98)/18</f>
        <v>44.67</v>
      </c>
      <c r="K98" s="45">
        <f>(B98*D98+F98*H98)/18</f>
        <v>0</v>
      </c>
      <c r="L98" s="45">
        <f>(B98*E98+F98*I98)/18</f>
        <v>26.06</v>
      </c>
      <c r="M98" s="46">
        <f>SUM(J98:L98)</f>
        <v>70.73</v>
      </c>
    </row>
    <row r="99" spans="1:13" ht="21">
      <c r="A99" s="9" t="s">
        <v>12</v>
      </c>
      <c r="B99" s="3">
        <v>16</v>
      </c>
      <c r="C99" s="3">
        <v>13</v>
      </c>
      <c r="D99" s="3">
        <v>3</v>
      </c>
      <c r="E99" s="3">
        <v>3</v>
      </c>
      <c r="F99" s="3">
        <v>57</v>
      </c>
      <c r="G99" s="3">
        <v>15</v>
      </c>
      <c r="H99" s="3">
        <v>3</v>
      </c>
      <c r="I99" s="3">
        <v>0</v>
      </c>
      <c r="J99" s="45">
        <f>IF(G99&gt;0,(B99*C99+F99*G99)/36,(B99*C99+F99*G99)/18)</f>
        <v>29.53</v>
      </c>
      <c r="K99" s="45">
        <f>IF(H99&gt;0,(B99*D99+F99*H99)/36,(B99*D99+F99*H99)/18)</f>
        <v>6.08</v>
      </c>
      <c r="L99" s="45">
        <f>IF(I99&gt;0,(B99*E99+F99*I99)/36,(B99*E99+F99*I99)/18)</f>
        <v>2.67</v>
      </c>
      <c r="M99" s="46">
        <f>SUM(J99:L99)</f>
        <v>38.28</v>
      </c>
    </row>
    <row r="100" spans="1:13" ht="21">
      <c r="A100" s="9" t="s">
        <v>22</v>
      </c>
      <c r="B100" s="3">
        <v>0</v>
      </c>
      <c r="C100" s="3">
        <v>0</v>
      </c>
      <c r="D100" s="3">
        <v>0</v>
      </c>
      <c r="E100" s="3">
        <v>0</v>
      </c>
      <c r="F100" s="3">
        <v>13</v>
      </c>
      <c r="G100" s="3">
        <v>16</v>
      </c>
      <c r="H100" s="3">
        <v>3</v>
      </c>
      <c r="I100" s="3">
        <v>0</v>
      </c>
      <c r="J100" s="45">
        <f>(B100*C100+F100*G100)/18</f>
        <v>11.56</v>
      </c>
      <c r="K100" s="45">
        <f>(B100*D100+F100*H100)/18</f>
        <v>2.17</v>
      </c>
      <c r="L100" s="45">
        <f>(B100*E100+F100*I100)/18</f>
        <v>0</v>
      </c>
      <c r="M100" s="46">
        <f>SUM(J100:L100)</f>
        <v>13.73</v>
      </c>
    </row>
    <row r="101" spans="1:13" ht="21">
      <c r="A101" s="9" t="s">
        <v>23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/>
      <c r="H101" s="3"/>
      <c r="I101" s="3"/>
      <c r="J101" s="45"/>
      <c r="K101" s="45"/>
      <c r="L101" s="45"/>
      <c r="M101" s="46"/>
    </row>
    <row r="102" spans="1:13" ht="21">
      <c r="A102" s="86" t="s">
        <v>347</v>
      </c>
      <c r="B102" s="6">
        <f>SUM(B98:B101)</f>
        <v>83</v>
      </c>
      <c r="C102" s="6"/>
      <c r="D102" s="6"/>
      <c r="E102" s="6"/>
      <c r="F102" s="6">
        <f>SUM(F98:F101)</f>
        <v>70</v>
      </c>
      <c r="G102" s="6"/>
      <c r="H102" s="6"/>
      <c r="I102" s="6"/>
      <c r="J102" s="47">
        <f>SUM(J98:J101)</f>
        <v>85.76</v>
      </c>
      <c r="K102" s="47">
        <f>SUM(K98:K101)</f>
        <v>8.25</v>
      </c>
      <c r="L102" s="47">
        <f>SUM(L98:L101)</f>
        <v>28.73</v>
      </c>
      <c r="M102" s="48">
        <f>SUM(M98:M101)</f>
        <v>122.74</v>
      </c>
    </row>
    <row r="103" spans="1:13" ht="21">
      <c r="A103" s="98" t="s">
        <v>322</v>
      </c>
      <c r="B103" s="99"/>
      <c r="C103" s="99"/>
      <c r="D103" s="99"/>
      <c r="E103" s="99"/>
      <c r="F103" s="99"/>
      <c r="G103" s="99"/>
      <c r="H103" s="99"/>
      <c r="I103" s="99"/>
      <c r="J103" s="85"/>
      <c r="K103" s="85"/>
      <c r="L103" s="85"/>
      <c r="M103" s="109"/>
    </row>
    <row r="104" spans="1:13" ht="21">
      <c r="A104" s="9" t="s">
        <v>13</v>
      </c>
      <c r="B104" s="3">
        <v>0</v>
      </c>
      <c r="C104" s="3">
        <v>0</v>
      </c>
      <c r="D104" s="3">
        <v>0</v>
      </c>
      <c r="E104" s="3">
        <v>0</v>
      </c>
      <c r="F104" s="3">
        <v>43</v>
      </c>
      <c r="G104" s="3">
        <v>15</v>
      </c>
      <c r="H104" s="3">
        <v>0</v>
      </c>
      <c r="I104" s="3">
        <v>6</v>
      </c>
      <c r="J104" s="45">
        <f>(B104*C104+F104*G104)/18</f>
        <v>35.83</v>
      </c>
      <c r="K104" s="45">
        <f>(B104*D104+F104*H104)/18</f>
        <v>0</v>
      </c>
      <c r="L104" s="45">
        <f>(B104*E104+F104*I104)/18</f>
        <v>14.33</v>
      </c>
      <c r="M104" s="46">
        <f>SUM(J104:L104)</f>
        <v>50.16</v>
      </c>
    </row>
    <row r="105" spans="1:13" ht="21">
      <c r="A105" s="9" t="s">
        <v>12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45">
        <f>IF(G105&gt;0,(B105*C105+F105*G105)/36,(B105*C105+F105*G105)/18)</f>
        <v>0</v>
      </c>
      <c r="K105" s="45">
        <f>IF(H105&gt;0,(B105*D105+F105*H105)/36,(B105*D105+F105*H105)/18)</f>
        <v>0</v>
      </c>
      <c r="L105" s="45">
        <f>IF(I105&gt;0,(B105*E105+F105*I105)/36,(B105*E105+F105*I105)/18)</f>
        <v>0</v>
      </c>
      <c r="M105" s="46">
        <f>SUM(J105:L105)</f>
        <v>0</v>
      </c>
    </row>
    <row r="106" spans="1:13" ht="21">
      <c r="A106" s="9" t="s">
        <v>22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45">
        <f>IF(G106&gt;0,(B106*C106+F106*G106)/36,(B106*C106+F106*G106)/18)</f>
        <v>0</v>
      </c>
      <c r="K106" s="45">
        <f>IF(H106&gt;0,(B106*D106+F106*H106)/36,(B106*D106+F106*H106)/18)</f>
        <v>0</v>
      </c>
      <c r="L106" s="45">
        <f>IF(I106&gt;0,(B106*E106+F106*I106)/36,(B106*E106+F106*I106)/18)</f>
        <v>0</v>
      </c>
      <c r="M106" s="46">
        <f>SUM(J106:L106)</f>
        <v>0</v>
      </c>
    </row>
    <row r="107" spans="1:13" ht="21">
      <c r="A107" s="9" t="s">
        <v>23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45"/>
      <c r="K107" s="45"/>
      <c r="L107" s="45"/>
      <c r="M107" s="46"/>
    </row>
    <row r="108" spans="1:13" ht="21">
      <c r="A108" s="86" t="s">
        <v>346</v>
      </c>
      <c r="B108" s="6">
        <f>SUM(B104:B107)</f>
        <v>0</v>
      </c>
      <c r="C108" s="6"/>
      <c r="D108" s="6"/>
      <c r="E108" s="6"/>
      <c r="F108" s="6">
        <f>SUM(F104:F107)</f>
        <v>43</v>
      </c>
      <c r="G108" s="6"/>
      <c r="H108" s="6"/>
      <c r="I108" s="6"/>
      <c r="J108" s="47">
        <f>SUM(J104:J107)</f>
        <v>35.83</v>
      </c>
      <c r="K108" s="47">
        <f>SUM(K104:K107)</f>
        <v>0</v>
      </c>
      <c r="L108" s="47">
        <f>SUM(L104:L107)</f>
        <v>14.33</v>
      </c>
      <c r="M108" s="48">
        <f>SUM(M104:M107)</f>
        <v>50.16</v>
      </c>
    </row>
    <row r="109" spans="1:13" ht="24" thickBot="1">
      <c r="A109" s="14" t="s">
        <v>39</v>
      </c>
      <c r="B109" s="8">
        <f>B102+B96+B108</f>
        <v>129</v>
      </c>
      <c r="C109" s="8"/>
      <c r="D109" s="8"/>
      <c r="E109" s="8"/>
      <c r="F109" s="8">
        <f>F102+F96+F108</f>
        <v>173</v>
      </c>
      <c r="G109" s="8"/>
      <c r="H109" s="8"/>
      <c r="I109" s="8"/>
      <c r="J109" s="61">
        <f>J102+J96+J108</f>
        <v>174.34</v>
      </c>
      <c r="K109" s="61">
        <f>K102+K96+K108</f>
        <v>17.75</v>
      </c>
      <c r="L109" s="61">
        <f>L102+L96+L108</f>
        <v>58.81</v>
      </c>
      <c r="M109" s="62">
        <f>M102+M96+M108</f>
        <v>250.9</v>
      </c>
    </row>
    <row r="110" spans="1:13" ht="24" thickBot="1">
      <c r="A110" s="15" t="s">
        <v>40</v>
      </c>
      <c r="B110" s="16">
        <f>B109+B90</f>
        <v>1381</v>
      </c>
      <c r="C110" s="16"/>
      <c r="D110" s="16"/>
      <c r="E110" s="16"/>
      <c r="F110" s="16">
        <f>F109+F90</f>
        <v>1524</v>
      </c>
      <c r="G110" s="16"/>
      <c r="H110" s="16"/>
      <c r="I110" s="16"/>
      <c r="J110" s="63">
        <f>J109+J90</f>
        <v>1289.56</v>
      </c>
      <c r="K110" s="63">
        <f>K109+K90</f>
        <v>101.91</v>
      </c>
      <c r="L110" s="63">
        <f>L109+L90</f>
        <v>356.06</v>
      </c>
      <c r="M110" s="64">
        <f>M109+M90</f>
        <v>1747.53</v>
      </c>
    </row>
    <row r="111" spans="1:13" ht="21">
      <c r="A111" s="98" t="s">
        <v>318</v>
      </c>
      <c r="B111" s="99"/>
      <c r="C111" s="99"/>
      <c r="D111" s="99"/>
      <c r="E111" s="99"/>
      <c r="F111" s="99"/>
      <c r="G111" s="99"/>
      <c r="H111" s="99"/>
      <c r="I111" s="99"/>
      <c r="J111" s="85"/>
      <c r="K111" s="85"/>
      <c r="L111" s="85"/>
      <c r="M111" s="109"/>
    </row>
    <row r="112" spans="1:13" ht="21">
      <c r="A112" s="9" t="s">
        <v>13</v>
      </c>
      <c r="B112" s="3">
        <v>41</v>
      </c>
      <c r="C112" s="3">
        <v>18</v>
      </c>
      <c r="D112" s="3">
        <v>0</v>
      </c>
      <c r="E112" s="3">
        <v>3</v>
      </c>
      <c r="F112" s="3">
        <v>85</v>
      </c>
      <c r="G112" s="3">
        <v>15</v>
      </c>
      <c r="H112" s="3">
        <v>0</v>
      </c>
      <c r="I112" s="3">
        <v>3</v>
      </c>
      <c r="J112" s="45">
        <f>IF(G112&gt;0,(B112*C112+F112*G112)/36,(B112*C112+F112*G112)/18)</f>
        <v>55.92</v>
      </c>
      <c r="K112" s="45">
        <f>IF(H112&gt;0,(B112*D112+F112*H112)/36,(B112*D112+F112*H112)/18)</f>
        <v>0</v>
      </c>
      <c r="L112" s="45">
        <f>IF(I112&gt;0,(B112*E112+F112*I112)/36,(B112*E112+F112*I112)/18)</f>
        <v>10.5</v>
      </c>
      <c r="M112" s="46">
        <f>SUM(J112:L112)</f>
        <v>66.42</v>
      </c>
    </row>
    <row r="113" spans="1:13" ht="21">
      <c r="A113" s="9" t="s">
        <v>12</v>
      </c>
      <c r="B113" s="3">
        <v>41</v>
      </c>
      <c r="C113" s="3">
        <v>18</v>
      </c>
      <c r="D113" s="3">
        <v>0</v>
      </c>
      <c r="E113" s="3">
        <v>0</v>
      </c>
      <c r="F113" s="3">
        <v>40</v>
      </c>
      <c r="G113" s="3">
        <v>18</v>
      </c>
      <c r="H113" s="3">
        <v>0</v>
      </c>
      <c r="I113" s="3">
        <v>0</v>
      </c>
      <c r="J113" s="45">
        <f>IF(G113&gt;0,(B113*C113+F113*G113)/36,(B113*C113+F113*G113)/18)</f>
        <v>40.5</v>
      </c>
      <c r="K113" s="45">
        <f>IF(H113&gt;0,(B113*D113+F113*H113)/36,(B113*D113+F113*H113)/18)</f>
        <v>0</v>
      </c>
      <c r="L113" s="45">
        <f>IF(I113&gt;0,(B113*E113+F113*I113)/36,(B113*E113+F113*I113)/18)</f>
        <v>0</v>
      </c>
      <c r="M113" s="46">
        <f>SUM(J113:L113)</f>
        <v>40.5</v>
      </c>
    </row>
    <row r="114" spans="1:13" ht="21">
      <c r="A114" s="11" t="s">
        <v>16</v>
      </c>
      <c r="B114" s="6">
        <f>SUM(B112:B113)</f>
        <v>82</v>
      </c>
      <c r="C114" s="6"/>
      <c r="D114" s="6"/>
      <c r="E114" s="6"/>
      <c r="F114" s="6">
        <f>SUM(F112:F113)</f>
        <v>125</v>
      </c>
      <c r="G114" s="6"/>
      <c r="H114" s="6"/>
      <c r="I114" s="6"/>
      <c r="J114" s="47">
        <f>SUM(J112:J113)</f>
        <v>96.42</v>
      </c>
      <c r="K114" s="47">
        <f>SUM(K112:K113)</f>
        <v>0</v>
      </c>
      <c r="L114" s="47">
        <f>SUM(L112:L113)</f>
        <v>10.5</v>
      </c>
      <c r="M114" s="48">
        <f>SUM(M112:M113)</f>
        <v>106.92</v>
      </c>
    </row>
    <row r="115" spans="1:13" ht="21">
      <c r="A115" s="98" t="s">
        <v>319</v>
      </c>
      <c r="B115" s="99"/>
      <c r="C115" s="99"/>
      <c r="D115" s="99"/>
      <c r="E115" s="99"/>
      <c r="F115" s="99"/>
      <c r="G115" s="99"/>
      <c r="H115" s="99"/>
      <c r="I115" s="99"/>
      <c r="J115" s="85"/>
      <c r="K115" s="85"/>
      <c r="L115" s="85"/>
      <c r="M115" s="109"/>
    </row>
    <row r="116" spans="1:13" ht="21">
      <c r="A116" s="9" t="s">
        <v>13</v>
      </c>
      <c r="B116" s="3">
        <v>32</v>
      </c>
      <c r="C116" s="3">
        <v>18</v>
      </c>
      <c r="D116" s="3">
        <v>0</v>
      </c>
      <c r="E116" s="3">
        <v>3</v>
      </c>
      <c r="F116" s="3">
        <v>40</v>
      </c>
      <c r="G116" s="3">
        <v>9</v>
      </c>
      <c r="H116" s="3">
        <v>3</v>
      </c>
      <c r="I116" s="3">
        <v>6</v>
      </c>
      <c r="J116" s="45">
        <f>IF(G116&gt;0,(B116*C116+F116*G116)/36,(B116*C116+F116*G116)/18)</f>
        <v>26</v>
      </c>
      <c r="K116" s="45">
        <f>IF(H116&gt;0,(B116*D116+F116*H116)/36,(B116*D116+F116*H116)/18)</f>
        <v>3.33</v>
      </c>
      <c r="L116" s="45">
        <f>IF(I116&gt;0,(B116*E116+F116*I116)/36,(B116*E116+F116*I116)/18)</f>
        <v>9.33</v>
      </c>
      <c r="M116" s="46">
        <f>SUM(J116:L116)</f>
        <v>38.66</v>
      </c>
    </row>
    <row r="117" spans="1:13" ht="21">
      <c r="A117" s="9" t="s">
        <v>12</v>
      </c>
      <c r="B117" s="3">
        <v>39</v>
      </c>
      <c r="C117" s="3">
        <v>18</v>
      </c>
      <c r="D117" s="3">
        <v>0</v>
      </c>
      <c r="E117" s="3">
        <v>0</v>
      </c>
      <c r="F117" s="3">
        <v>28</v>
      </c>
      <c r="G117" s="3">
        <v>18</v>
      </c>
      <c r="H117" s="3">
        <v>0</v>
      </c>
      <c r="I117" s="3">
        <v>0</v>
      </c>
      <c r="J117" s="45">
        <f>IF(G117&gt;0,(B117*C117+F117*G117)/36,(B117*C117+F117*G117)/18)</f>
        <v>33.5</v>
      </c>
      <c r="K117" s="45">
        <f>IF(H117&gt;0,(B117*D117+F117*H117)/36,(B117*D117+F117*H117)/18)</f>
        <v>0</v>
      </c>
      <c r="L117" s="45">
        <f>IF(I117&gt;0,(B117*E117+F117*I117)/36,(B117*E117+F117*I117)/18)</f>
        <v>0</v>
      </c>
      <c r="M117" s="46">
        <f>SUM(J117:L117)</f>
        <v>33.5</v>
      </c>
    </row>
    <row r="118" spans="1:13" ht="21">
      <c r="A118" s="11" t="s">
        <v>16</v>
      </c>
      <c r="B118" s="6">
        <f>SUM(B116:B117)</f>
        <v>71</v>
      </c>
      <c r="C118" s="6"/>
      <c r="D118" s="6"/>
      <c r="E118" s="6"/>
      <c r="F118" s="6">
        <f>SUM(F116:F117)</f>
        <v>68</v>
      </c>
      <c r="G118" s="6"/>
      <c r="H118" s="6"/>
      <c r="I118" s="6"/>
      <c r="J118" s="47">
        <f>SUM(J116:J117)</f>
        <v>59.5</v>
      </c>
      <c r="K118" s="47">
        <f>SUM(K116:K117)</f>
        <v>3.33</v>
      </c>
      <c r="L118" s="47">
        <f>SUM(L116:L117)</f>
        <v>9.33</v>
      </c>
      <c r="M118" s="48">
        <f>SUM(M116:M117)</f>
        <v>72.16</v>
      </c>
    </row>
    <row r="119" spans="1:13" ht="21">
      <c r="A119" s="98" t="s">
        <v>312</v>
      </c>
      <c r="B119" s="99"/>
      <c r="C119" s="99"/>
      <c r="D119" s="99"/>
      <c r="E119" s="99"/>
      <c r="F119" s="99"/>
      <c r="G119" s="99"/>
      <c r="H119" s="99"/>
      <c r="I119" s="99"/>
      <c r="J119" s="85"/>
      <c r="K119" s="85"/>
      <c r="L119" s="85"/>
      <c r="M119" s="109"/>
    </row>
    <row r="120" spans="1:13" ht="21">
      <c r="A120" s="9" t="s">
        <v>13</v>
      </c>
      <c r="B120" s="3">
        <v>28</v>
      </c>
      <c r="C120" s="3">
        <v>15</v>
      </c>
      <c r="D120" s="3">
        <v>0</v>
      </c>
      <c r="E120" s="3">
        <v>3</v>
      </c>
      <c r="F120" s="3">
        <v>39</v>
      </c>
      <c r="G120" s="3">
        <v>12</v>
      </c>
      <c r="H120" s="3">
        <v>6</v>
      </c>
      <c r="I120" s="3">
        <v>3</v>
      </c>
      <c r="J120" s="45">
        <f>IF(G120&gt;0,(B120*C120+F120*G120)/36,(B120*C120+F120*G120)/18)</f>
        <v>24.67</v>
      </c>
      <c r="K120" s="45">
        <f>IF(H120&gt;0,(B120*D120+F120*H120)/36,(B120*D120+F120*H120)/18)</f>
        <v>6.5</v>
      </c>
      <c r="L120" s="45">
        <f>IF(I120&gt;0,(B120*E120+F120*I120)/36,(B120*E120+F120*I120)/18)</f>
        <v>5.58</v>
      </c>
      <c r="M120" s="46">
        <f>SUM(J120:L120)</f>
        <v>36.75</v>
      </c>
    </row>
    <row r="121" spans="1:13" ht="21">
      <c r="A121" s="9" t="s">
        <v>12</v>
      </c>
      <c r="B121" s="3">
        <v>68</v>
      </c>
      <c r="C121" s="3">
        <v>21</v>
      </c>
      <c r="D121" s="3">
        <v>0</v>
      </c>
      <c r="E121" s="3">
        <v>0</v>
      </c>
      <c r="F121" s="3">
        <v>27</v>
      </c>
      <c r="G121" s="3">
        <v>18</v>
      </c>
      <c r="H121" s="3">
        <v>0</v>
      </c>
      <c r="I121" s="3">
        <v>0</v>
      </c>
      <c r="J121" s="45">
        <f>IF(G121&gt;0,(B121*C121+F121*G121)/36,(B121*C121+F121*G121)/18)</f>
        <v>53.17</v>
      </c>
      <c r="K121" s="45">
        <f>IF(H121&gt;0,(B121*D121+F121*H121)/36,(B121*D121+F121*H121)/18)</f>
        <v>0</v>
      </c>
      <c r="L121" s="45">
        <f>IF(I121&gt;0,(B121*E121+F121*I121)/36,(B121*E121+F121*I121)/18)</f>
        <v>0</v>
      </c>
      <c r="M121" s="46">
        <f>SUM(J121:L121)</f>
        <v>53.17</v>
      </c>
    </row>
    <row r="122" spans="1:13" ht="21">
      <c r="A122" s="11" t="s">
        <v>47</v>
      </c>
      <c r="B122" s="6">
        <f>SUM(B120:B121)</f>
        <v>96</v>
      </c>
      <c r="C122" s="6"/>
      <c r="D122" s="6"/>
      <c r="E122" s="6"/>
      <c r="F122" s="6">
        <f>SUM(F120:F121)</f>
        <v>66</v>
      </c>
      <c r="G122" s="6"/>
      <c r="H122" s="6"/>
      <c r="I122" s="6"/>
      <c r="J122" s="47">
        <f>SUM(J120:J121)</f>
        <v>77.84</v>
      </c>
      <c r="K122" s="47">
        <f>SUM(K120:K121)</f>
        <v>6.5</v>
      </c>
      <c r="L122" s="47">
        <f>SUM(L120:L121)</f>
        <v>5.58</v>
      </c>
      <c r="M122" s="48">
        <f>SUM(M120:M121)</f>
        <v>89.92</v>
      </c>
    </row>
    <row r="123" spans="1:13" ht="21">
      <c r="A123" s="98" t="s">
        <v>313</v>
      </c>
      <c r="B123" s="99"/>
      <c r="C123" s="99"/>
      <c r="D123" s="99"/>
      <c r="E123" s="99"/>
      <c r="F123" s="99"/>
      <c r="G123" s="99"/>
      <c r="H123" s="99"/>
      <c r="I123" s="99"/>
      <c r="J123" s="85"/>
      <c r="K123" s="85"/>
      <c r="L123" s="85"/>
      <c r="M123" s="109"/>
    </row>
    <row r="124" spans="1:13" ht="21">
      <c r="A124" s="9" t="s">
        <v>13</v>
      </c>
      <c r="B124" s="3">
        <v>19</v>
      </c>
      <c r="C124" s="3">
        <v>15</v>
      </c>
      <c r="D124" s="3">
        <v>0</v>
      </c>
      <c r="E124" s="3">
        <v>3</v>
      </c>
      <c r="F124" s="3">
        <v>39</v>
      </c>
      <c r="G124" s="3">
        <v>15</v>
      </c>
      <c r="H124" s="3">
        <v>3</v>
      </c>
      <c r="I124" s="3">
        <v>3</v>
      </c>
      <c r="J124" s="45">
        <f>IF(G124&gt;0,(B124*C124+F124*G124)/36,(B124*C124+F124*G124)/18)</f>
        <v>24.17</v>
      </c>
      <c r="K124" s="45">
        <f>IF(H124&gt;0,(B124*D124+F124*H124)/36,(B124*D124+F124*H124)/18)</f>
        <v>3.25</v>
      </c>
      <c r="L124" s="45">
        <f>IF(I124&gt;0,(B124*E124+F124*I124)/36,(B124*E124+F124*I124)/18)</f>
        <v>4.83</v>
      </c>
      <c r="M124" s="46">
        <f>SUM(J124:L124)</f>
        <v>32.25</v>
      </c>
    </row>
    <row r="125" spans="1:13" ht="21">
      <c r="A125" s="9" t="s">
        <v>12</v>
      </c>
      <c r="B125" s="3">
        <v>36</v>
      </c>
      <c r="C125" s="3">
        <v>21</v>
      </c>
      <c r="D125" s="3">
        <v>0</v>
      </c>
      <c r="E125" s="3">
        <v>0</v>
      </c>
      <c r="F125" s="3">
        <v>18</v>
      </c>
      <c r="G125" s="3">
        <v>15</v>
      </c>
      <c r="H125" s="3">
        <v>0</v>
      </c>
      <c r="I125" s="3">
        <v>3</v>
      </c>
      <c r="J125" s="45">
        <f>IF(G125&gt;0,(B125*C125+F125*G125)/36,(B125*C125+F125*G125)/18)</f>
        <v>28.5</v>
      </c>
      <c r="K125" s="45">
        <f>IF(H125&gt;0,(B125*D125+F125*H125)/36,(B125*D125+F125*H125)/18)</f>
        <v>0</v>
      </c>
      <c r="L125" s="45">
        <f>IF(I125&gt;0,(B125*E125+F125*I125)/36,(B125*E125+F125*I125)/18)</f>
        <v>1.5</v>
      </c>
      <c r="M125" s="46">
        <f>SUM(J125:L125)</f>
        <v>30</v>
      </c>
    </row>
    <row r="126" spans="1:13" ht="21">
      <c r="A126" s="9" t="s">
        <v>256</v>
      </c>
      <c r="B126" s="3">
        <v>0</v>
      </c>
      <c r="C126" s="3">
        <v>0</v>
      </c>
      <c r="D126" s="3">
        <v>0</v>
      </c>
      <c r="E126" s="3">
        <v>0</v>
      </c>
      <c r="F126" s="3">
        <v>5</v>
      </c>
      <c r="G126" s="3">
        <v>0</v>
      </c>
      <c r="H126" s="3">
        <v>0</v>
      </c>
      <c r="I126" s="3">
        <v>0</v>
      </c>
      <c r="J126" s="45"/>
      <c r="K126" s="45"/>
      <c r="L126" s="45"/>
      <c r="M126" s="46"/>
    </row>
    <row r="127" spans="1:13" ht="21">
      <c r="A127" s="11" t="s">
        <v>48</v>
      </c>
      <c r="B127" s="6">
        <f>SUM(B124:B126)</f>
        <v>55</v>
      </c>
      <c r="C127" s="6"/>
      <c r="D127" s="6"/>
      <c r="E127" s="6"/>
      <c r="F127" s="6">
        <f>SUM(F124:F126)</f>
        <v>62</v>
      </c>
      <c r="G127" s="6"/>
      <c r="H127" s="6"/>
      <c r="I127" s="6"/>
      <c r="J127" s="47">
        <f>SUM(J124:J126)</f>
        <v>52.67</v>
      </c>
      <c r="K127" s="47">
        <f>SUM(K124:K126)</f>
        <v>3.25</v>
      </c>
      <c r="L127" s="47">
        <f>SUM(L124:L126)</f>
        <v>6.33</v>
      </c>
      <c r="M127" s="48">
        <f>SUM(M124:M125)</f>
        <v>62.25</v>
      </c>
    </row>
    <row r="128" spans="1:13" ht="21">
      <c r="A128" s="98" t="s">
        <v>314</v>
      </c>
      <c r="B128" s="99"/>
      <c r="C128" s="99"/>
      <c r="D128" s="99"/>
      <c r="E128" s="99"/>
      <c r="F128" s="99"/>
      <c r="G128" s="99"/>
      <c r="H128" s="99"/>
      <c r="I128" s="99"/>
      <c r="J128" s="85"/>
      <c r="K128" s="85"/>
      <c r="L128" s="85"/>
      <c r="M128" s="109"/>
    </row>
    <row r="129" spans="1:13" ht="21">
      <c r="A129" s="9" t="s">
        <v>13</v>
      </c>
      <c r="B129" s="3">
        <v>41</v>
      </c>
      <c r="C129" s="3">
        <v>21</v>
      </c>
      <c r="D129" s="3">
        <v>0</v>
      </c>
      <c r="E129" s="3">
        <v>3</v>
      </c>
      <c r="F129" s="3">
        <v>87</v>
      </c>
      <c r="G129" s="3">
        <v>18</v>
      </c>
      <c r="H129" s="3">
        <v>0</v>
      </c>
      <c r="I129" s="3">
        <v>3</v>
      </c>
      <c r="J129" s="45">
        <f>IF(G129&gt;0,(B129*C129+F129*G129)/36,(B129*C129+F129*G129)/18)</f>
        <v>67.42</v>
      </c>
      <c r="K129" s="45">
        <f>IF(H129&gt;0,(B129*D129+F129*H129)/36,(B129*D129+F129*H129)/18)</f>
        <v>0</v>
      </c>
      <c r="L129" s="45">
        <f>IF(I129&gt;0,(B129*E129+F129*I129)/36,(B129*E129+F129*I129)/18)</f>
        <v>10.67</v>
      </c>
      <c r="M129" s="46">
        <f>SUM(J129:L129)</f>
        <v>78.09</v>
      </c>
    </row>
    <row r="130" spans="1:13" ht="21">
      <c r="A130" s="9" t="s">
        <v>12</v>
      </c>
      <c r="B130" s="3">
        <v>36</v>
      </c>
      <c r="C130" s="3">
        <v>18</v>
      </c>
      <c r="D130" s="3">
        <v>2</v>
      </c>
      <c r="E130" s="3">
        <v>3</v>
      </c>
      <c r="F130" s="3">
        <v>36</v>
      </c>
      <c r="G130" s="3">
        <v>18</v>
      </c>
      <c r="H130" s="3">
        <v>0</v>
      </c>
      <c r="I130" s="3">
        <v>3</v>
      </c>
      <c r="J130" s="45">
        <f>IF(G130&gt;0,(B130*C130+F130*G130)/36,(B130*C130+F130*G130)/18)</f>
        <v>36</v>
      </c>
      <c r="K130" s="45">
        <f>IF(H130&gt;0,(B130*D130+F130*H130)/36,(B130*D130+F130*H130)/18)</f>
        <v>4</v>
      </c>
      <c r="L130" s="45">
        <f>IF(I130&gt;0,(B130*E130+F130*I130)/36,(B130*E130+F130*I130)/18)</f>
        <v>6</v>
      </c>
      <c r="M130" s="46">
        <f>SUM(J130:L130)</f>
        <v>46</v>
      </c>
    </row>
    <row r="131" spans="1:13" ht="21">
      <c r="A131" s="9" t="s">
        <v>256</v>
      </c>
      <c r="B131" s="3">
        <v>0</v>
      </c>
      <c r="C131" s="3">
        <v>0</v>
      </c>
      <c r="D131" s="3">
        <v>0</v>
      </c>
      <c r="E131" s="3">
        <v>0</v>
      </c>
      <c r="F131" s="3">
        <v>1</v>
      </c>
      <c r="G131" s="3">
        <v>0</v>
      </c>
      <c r="H131" s="3">
        <v>0</v>
      </c>
      <c r="I131" s="3">
        <v>0</v>
      </c>
      <c r="J131" s="45"/>
      <c r="K131" s="45"/>
      <c r="L131" s="45"/>
      <c r="M131" s="46"/>
    </row>
    <row r="132" spans="1:13" ht="21">
      <c r="A132" s="11" t="s">
        <v>18</v>
      </c>
      <c r="B132" s="6">
        <f>SUM(B129:B131)</f>
        <v>77</v>
      </c>
      <c r="C132" s="6"/>
      <c r="D132" s="6"/>
      <c r="E132" s="6"/>
      <c r="F132" s="6">
        <f>SUM(F129:F131)</f>
        <v>124</v>
      </c>
      <c r="G132" s="6"/>
      <c r="H132" s="6"/>
      <c r="I132" s="6"/>
      <c r="J132" s="47">
        <f>SUM(J129:J131)</f>
        <v>103.42</v>
      </c>
      <c r="K132" s="47">
        <f>SUM(K129:K131)</f>
        <v>4</v>
      </c>
      <c r="L132" s="47">
        <f>SUM(L129:L131)</f>
        <v>16.67</v>
      </c>
      <c r="M132" s="48">
        <f>SUM(M129:M130)</f>
        <v>124.09</v>
      </c>
    </row>
    <row r="133" spans="1:13" ht="21">
      <c r="A133" s="98" t="s">
        <v>315</v>
      </c>
      <c r="B133" s="99"/>
      <c r="C133" s="99"/>
      <c r="D133" s="99"/>
      <c r="E133" s="99"/>
      <c r="F133" s="99"/>
      <c r="G133" s="99"/>
      <c r="H133" s="99"/>
      <c r="I133" s="99"/>
      <c r="J133" s="85"/>
      <c r="K133" s="85"/>
      <c r="L133" s="85"/>
      <c r="M133" s="109"/>
    </row>
    <row r="134" spans="1:13" ht="21">
      <c r="A134" s="9" t="s">
        <v>320</v>
      </c>
      <c r="B134" s="3">
        <v>68</v>
      </c>
      <c r="C134" s="3">
        <v>21</v>
      </c>
      <c r="D134" s="3">
        <v>0</v>
      </c>
      <c r="E134" s="3">
        <v>3</v>
      </c>
      <c r="F134" s="3">
        <v>84</v>
      </c>
      <c r="G134" s="3">
        <v>15</v>
      </c>
      <c r="H134" s="3">
        <v>0</v>
      </c>
      <c r="I134" s="3">
        <v>6</v>
      </c>
      <c r="J134" s="45">
        <f>IF(G134&gt;0,(B134*C134+F134*G134)/36,(B134*C134+F134*G134)/18)</f>
        <v>74.67</v>
      </c>
      <c r="K134" s="45">
        <f>IF(H134&gt;0,(B134*D134+F134*H134)/36,(B134*D134+F134*H134)/18)</f>
        <v>0</v>
      </c>
      <c r="L134" s="45">
        <f>IF(I134&gt;0,(B134*E134+F134*I134)/36,(B134*E134+F134*I134)/18)</f>
        <v>19.67</v>
      </c>
      <c r="M134" s="46">
        <f>SUM(J134:L134)</f>
        <v>94.34</v>
      </c>
    </row>
    <row r="135" spans="1:13" ht="21">
      <c r="A135" s="9" t="s">
        <v>321</v>
      </c>
      <c r="B135" s="3">
        <v>66</v>
      </c>
      <c r="C135" s="3">
        <v>21</v>
      </c>
      <c r="D135" s="3">
        <v>0</v>
      </c>
      <c r="E135" s="3">
        <v>3</v>
      </c>
      <c r="F135" s="3">
        <v>90</v>
      </c>
      <c r="G135" s="3">
        <v>12</v>
      </c>
      <c r="H135" s="3">
        <v>3</v>
      </c>
      <c r="I135" s="3">
        <v>6</v>
      </c>
      <c r="J135" s="45">
        <f>IF(G135&gt;0,(B135*C135+F135*G135)/36,(B135*C135+F135*G135)/18)</f>
        <v>68.5</v>
      </c>
      <c r="K135" s="45">
        <f>IF(H135&gt;0,(B135*D135+F135*H135)/36,(B135*D135+F135*H135)/18)</f>
        <v>7.5</v>
      </c>
      <c r="L135" s="45">
        <f>IF(I135&gt;0,(B135*E135+F135*I135)/36,(B135*E135+F135*I135)/18)</f>
        <v>20.5</v>
      </c>
      <c r="M135" s="46">
        <f>SUM(J135:L135)</f>
        <v>96.5</v>
      </c>
    </row>
    <row r="136" spans="1:13" ht="21">
      <c r="A136" s="9" t="s">
        <v>306</v>
      </c>
      <c r="B136" s="3">
        <v>79</v>
      </c>
      <c r="C136" s="3">
        <v>18</v>
      </c>
      <c r="D136" s="3">
        <v>2</v>
      </c>
      <c r="E136" s="3">
        <v>3</v>
      </c>
      <c r="F136" s="3">
        <v>68</v>
      </c>
      <c r="G136" s="3">
        <v>21</v>
      </c>
      <c r="H136" s="3">
        <v>0</v>
      </c>
      <c r="I136" s="3">
        <v>3</v>
      </c>
      <c r="J136" s="45">
        <f>IF(G136&gt;0,(B136*C136+F136*G136)/36,(B136*C136+F136*G136)/18)</f>
        <v>79.17</v>
      </c>
      <c r="K136" s="45">
        <f>IF(H136&gt;0,(B136*D136+F136*H136)/36,(B136*D136+F136*H136)/18)</f>
        <v>8.78</v>
      </c>
      <c r="L136" s="45">
        <f>IF(I136&gt;0,(B136*E136+F136*I136)/36,(B136*E136+F136*I136)/18)</f>
        <v>12.25</v>
      </c>
      <c r="M136" s="46">
        <f>SUM(J136:L136)</f>
        <v>100.2</v>
      </c>
    </row>
    <row r="137" spans="1:13" ht="21">
      <c r="A137" s="9" t="s">
        <v>307</v>
      </c>
      <c r="B137" s="3">
        <v>76</v>
      </c>
      <c r="C137" s="3">
        <v>18</v>
      </c>
      <c r="D137" s="3">
        <v>2</v>
      </c>
      <c r="E137" s="3">
        <v>3</v>
      </c>
      <c r="F137" s="3">
        <v>70</v>
      </c>
      <c r="G137" s="3">
        <v>18</v>
      </c>
      <c r="H137" s="3">
        <v>3</v>
      </c>
      <c r="I137" s="3">
        <v>0</v>
      </c>
      <c r="J137" s="45">
        <f>IF(G137&gt;0,(B137*C137+F137*G137)/36,(B137*C137+F137*G137)/18)</f>
        <v>73</v>
      </c>
      <c r="K137" s="45">
        <f>IF(H137&gt;0,(B137*D137+F137*H137)/36,(B137*D137+F137*H137)/18)</f>
        <v>10.06</v>
      </c>
      <c r="L137" s="45">
        <f>IF(I137&gt;0,(B137*E137+F137*I137)/36,(B137*E137+F137*I137)/18)</f>
        <v>12.67</v>
      </c>
      <c r="M137" s="46">
        <f>SUM(J137:L137)</f>
        <v>95.73</v>
      </c>
    </row>
    <row r="138" spans="1:13" ht="21">
      <c r="A138" s="11" t="s">
        <v>18</v>
      </c>
      <c r="B138" s="6">
        <f>SUM(B134:B137)</f>
        <v>289</v>
      </c>
      <c r="C138" s="6"/>
      <c r="D138" s="6"/>
      <c r="E138" s="6"/>
      <c r="F138" s="6">
        <f>SUM(F134:F137)</f>
        <v>312</v>
      </c>
      <c r="G138" s="6"/>
      <c r="H138" s="6"/>
      <c r="I138" s="6"/>
      <c r="J138" s="47">
        <f>SUM(J134:J137)</f>
        <v>295.34</v>
      </c>
      <c r="K138" s="47">
        <f>SUM(K134:K137)</f>
        <v>26.34</v>
      </c>
      <c r="L138" s="47">
        <f>SUM(L134:L137)</f>
        <v>65.09</v>
      </c>
      <c r="M138" s="48">
        <f>SUM(M134:M137)</f>
        <v>386.77</v>
      </c>
    </row>
    <row r="139" spans="1:13" ht="21">
      <c r="A139" s="98" t="s">
        <v>316</v>
      </c>
      <c r="B139" s="99"/>
      <c r="C139" s="99"/>
      <c r="D139" s="99"/>
      <c r="E139" s="99"/>
      <c r="F139" s="99"/>
      <c r="G139" s="99"/>
      <c r="H139" s="99"/>
      <c r="I139" s="99"/>
      <c r="J139" s="85"/>
      <c r="K139" s="85"/>
      <c r="L139" s="85"/>
      <c r="M139" s="109"/>
    </row>
    <row r="140" spans="1:13" ht="21">
      <c r="A140" s="9" t="s">
        <v>13</v>
      </c>
      <c r="B140" s="3">
        <v>32</v>
      </c>
      <c r="C140" s="3">
        <v>16</v>
      </c>
      <c r="D140" s="3">
        <v>3</v>
      </c>
      <c r="E140" s="3">
        <v>3</v>
      </c>
      <c r="F140" s="3">
        <v>37</v>
      </c>
      <c r="G140" s="3">
        <v>16</v>
      </c>
      <c r="H140" s="3">
        <v>0</v>
      </c>
      <c r="I140" s="3">
        <v>3</v>
      </c>
      <c r="J140" s="45">
        <f>IF(G140&gt;0,(B140*C140+F140*G140)/36,(B140*C140+F140*G140)/18)</f>
        <v>30.67</v>
      </c>
      <c r="K140" s="45">
        <f>IF(H140&gt;0,(B140*D140+F140*H140)/36,(B140*D140+F140*H140)/18)</f>
        <v>5.33</v>
      </c>
      <c r="L140" s="45">
        <f>IF(I140&gt;0,(B140*E140+F140*I140)/36,(B140*E140+F140*I140)/18)</f>
        <v>5.75</v>
      </c>
      <c r="M140" s="46">
        <f>SUM(J140:L140)</f>
        <v>41.75</v>
      </c>
    </row>
    <row r="141" spans="1:13" ht="21">
      <c r="A141" s="9" t="s">
        <v>12</v>
      </c>
      <c r="B141" s="3">
        <v>47</v>
      </c>
      <c r="C141" s="3">
        <v>12</v>
      </c>
      <c r="D141" s="3">
        <v>3</v>
      </c>
      <c r="E141" s="3">
        <v>3</v>
      </c>
      <c r="F141" s="3">
        <v>31</v>
      </c>
      <c r="G141" s="3">
        <v>13</v>
      </c>
      <c r="H141" s="3">
        <v>3</v>
      </c>
      <c r="I141" s="3">
        <v>0</v>
      </c>
      <c r="J141" s="45">
        <f>IF(G141&gt;0,(B141*C141+F141*G141)/36,(B141*C141+F141*G141)/18)</f>
        <v>26.86</v>
      </c>
      <c r="K141" s="45">
        <f>IF(H141&gt;0,(B141*D141+F141*H141)/36,(B141*D141+F141*H141)/18)</f>
        <v>6.5</v>
      </c>
      <c r="L141" s="45">
        <f>IF(I141&gt;0,(B141*E141+F141*I141)/36,(B141*E141+F141*I141)/18)</f>
        <v>7.83</v>
      </c>
      <c r="M141" s="46">
        <f>SUM(J141:L141)</f>
        <v>41.19</v>
      </c>
    </row>
    <row r="142" spans="1:13" ht="21">
      <c r="A142" s="9" t="s">
        <v>256</v>
      </c>
      <c r="B142" s="3">
        <v>0</v>
      </c>
      <c r="C142" s="3">
        <v>0</v>
      </c>
      <c r="D142" s="3">
        <v>0</v>
      </c>
      <c r="E142" s="3">
        <v>0</v>
      </c>
      <c r="F142" s="3">
        <v>2</v>
      </c>
      <c r="G142" s="3">
        <v>0</v>
      </c>
      <c r="H142" s="3">
        <v>0</v>
      </c>
      <c r="I142" s="3">
        <v>0</v>
      </c>
      <c r="J142" s="45"/>
      <c r="K142" s="45"/>
      <c r="L142" s="45"/>
      <c r="M142" s="46"/>
    </row>
    <row r="143" spans="1:13" ht="21">
      <c r="A143" s="11" t="s">
        <v>50</v>
      </c>
      <c r="B143" s="6">
        <f>SUM(B140:B142)</f>
        <v>79</v>
      </c>
      <c r="C143" s="6"/>
      <c r="D143" s="6"/>
      <c r="E143" s="6"/>
      <c r="F143" s="6">
        <f>SUM(F140:F142)</f>
        <v>70</v>
      </c>
      <c r="G143" s="6"/>
      <c r="H143" s="6"/>
      <c r="I143" s="6"/>
      <c r="J143" s="47">
        <f>SUM(J140:J142)</f>
        <v>57.53</v>
      </c>
      <c r="K143" s="47">
        <f>SUM(K140:K142)</f>
        <v>11.83</v>
      </c>
      <c r="L143" s="47">
        <f>SUM(L140:L142)</f>
        <v>13.58</v>
      </c>
      <c r="M143" s="48">
        <f>SUM(M140:M141)</f>
        <v>82.94</v>
      </c>
    </row>
    <row r="144" spans="1:13" ht="21">
      <c r="A144" s="98" t="s">
        <v>317</v>
      </c>
      <c r="B144" s="99"/>
      <c r="C144" s="99"/>
      <c r="D144" s="99"/>
      <c r="E144" s="99"/>
      <c r="F144" s="99"/>
      <c r="G144" s="99"/>
      <c r="H144" s="99"/>
      <c r="I144" s="99"/>
      <c r="J144" s="85"/>
      <c r="K144" s="85"/>
      <c r="L144" s="85"/>
      <c r="M144" s="109"/>
    </row>
    <row r="145" spans="1:13" ht="21">
      <c r="A145" s="9" t="s">
        <v>13</v>
      </c>
      <c r="B145" s="3">
        <v>41</v>
      </c>
      <c r="C145" s="3">
        <v>9</v>
      </c>
      <c r="D145" s="3">
        <v>3</v>
      </c>
      <c r="E145" s="3">
        <v>6</v>
      </c>
      <c r="F145" s="3">
        <v>45</v>
      </c>
      <c r="G145" s="3">
        <v>12</v>
      </c>
      <c r="H145" s="3">
        <v>3</v>
      </c>
      <c r="I145" s="3">
        <v>3</v>
      </c>
      <c r="J145" s="45">
        <f>IF(G145&gt;0,(B145*C145+F145*G145)/36,(B145*C145+F145*G145)/18)</f>
        <v>25.25</v>
      </c>
      <c r="K145" s="45">
        <f>IF(H145&gt;0,(B145*D145+F145*H145)/36,(B145*D145+F145*H145)/18)</f>
        <v>7.17</v>
      </c>
      <c r="L145" s="45">
        <f>IF(I145&gt;0,(B145*E145+F145*I145)/36,(B145*E145+F145*I145)/18)</f>
        <v>10.58</v>
      </c>
      <c r="M145" s="46">
        <f>SUM(J145:L145)</f>
        <v>43</v>
      </c>
    </row>
    <row r="146" spans="1:13" ht="21">
      <c r="A146" s="9" t="s">
        <v>12</v>
      </c>
      <c r="B146" s="3">
        <v>37</v>
      </c>
      <c r="C146" s="3">
        <v>18</v>
      </c>
      <c r="D146" s="3">
        <v>0</v>
      </c>
      <c r="E146" s="3">
        <v>0</v>
      </c>
      <c r="F146" s="3">
        <v>41</v>
      </c>
      <c r="G146" s="3">
        <v>15</v>
      </c>
      <c r="H146" s="3">
        <v>3</v>
      </c>
      <c r="I146" s="3">
        <v>3</v>
      </c>
      <c r="J146" s="45">
        <f>IF(G146&gt;0,(B146*C146+F146*G146)/36,(B146*C146+F146*G146)/18)</f>
        <v>35.58</v>
      </c>
      <c r="K146" s="45">
        <f>IF(H146&gt;0,(B146*D146+F146*H146)/36,(B146*D146+F146*H146)/18)</f>
        <v>3.42</v>
      </c>
      <c r="L146" s="45">
        <f>IF(I146&gt;0,(B146*E146+F146*I146)/36,(B146*E146+F146*I146)/18)</f>
        <v>3.42</v>
      </c>
      <c r="M146" s="46">
        <f>SUM(J146:L146)</f>
        <v>42.42</v>
      </c>
    </row>
    <row r="147" spans="1:13" ht="21">
      <c r="A147" s="11" t="s">
        <v>17</v>
      </c>
      <c r="B147" s="6">
        <f>SUM(B145:B146)</f>
        <v>78</v>
      </c>
      <c r="C147" s="6"/>
      <c r="D147" s="6"/>
      <c r="E147" s="6"/>
      <c r="F147" s="6">
        <f>SUM(F145:F146)</f>
        <v>86</v>
      </c>
      <c r="G147" s="6"/>
      <c r="H147" s="6"/>
      <c r="I147" s="6"/>
      <c r="J147" s="47">
        <f>SUM(J145:J146)</f>
        <v>60.83</v>
      </c>
      <c r="K147" s="47">
        <f>SUM(K145:K146)</f>
        <v>10.59</v>
      </c>
      <c r="L147" s="47">
        <f>SUM(L145:L146)</f>
        <v>14</v>
      </c>
      <c r="M147" s="48">
        <f>SUM(M145:M146)</f>
        <v>85.42</v>
      </c>
    </row>
    <row r="148" spans="1:13" ht="21">
      <c r="A148" s="98" t="s">
        <v>330</v>
      </c>
      <c r="B148" s="99"/>
      <c r="C148" s="99"/>
      <c r="D148" s="99"/>
      <c r="E148" s="99"/>
      <c r="F148" s="99"/>
      <c r="G148" s="99"/>
      <c r="H148" s="99"/>
      <c r="I148" s="99"/>
      <c r="J148" s="85"/>
      <c r="K148" s="85"/>
      <c r="L148" s="85"/>
      <c r="M148" s="109"/>
    </row>
    <row r="149" spans="1:13" ht="21">
      <c r="A149" s="9" t="s">
        <v>13</v>
      </c>
      <c r="B149" s="3">
        <v>40</v>
      </c>
      <c r="C149" s="3">
        <v>15</v>
      </c>
      <c r="D149" s="3">
        <v>0</v>
      </c>
      <c r="E149" s="3">
        <v>3</v>
      </c>
      <c r="F149" s="3">
        <v>35</v>
      </c>
      <c r="G149" s="3">
        <v>12</v>
      </c>
      <c r="H149" s="3">
        <v>0</v>
      </c>
      <c r="I149" s="3">
        <v>6</v>
      </c>
      <c r="J149" s="45">
        <f>IF(G149&gt;0,(B149*C149+F149*G149)/36,(B149*C149+F149*G149)/18)</f>
        <v>28.33</v>
      </c>
      <c r="K149" s="45">
        <f>IF(H149&gt;0,(B149*D149+F149*H149)/36,(B149*D149+F149*H149)/18)</f>
        <v>0</v>
      </c>
      <c r="L149" s="45">
        <f>IF(I149&gt;0,(B149*E149+F149*I149)/36,(B149*E149+F149*I149)/18)</f>
        <v>9.17</v>
      </c>
      <c r="M149" s="46">
        <f>SUM(J149:L149)</f>
        <v>37.5</v>
      </c>
    </row>
    <row r="150" spans="1:13" ht="21">
      <c r="A150" s="9" t="s">
        <v>12</v>
      </c>
      <c r="B150" s="3">
        <v>37</v>
      </c>
      <c r="C150" s="3">
        <v>15</v>
      </c>
      <c r="D150" s="3">
        <v>0</v>
      </c>
      <c r="E150" s="3">
        <v>3</v>
      </c>
      <c r="F150" s="3">
        <v>38</v>
      </c>
      <c r="G150" s="3">
        <v>18</v>
      </c>
      <c r="H150" s="3">
        <v>0</v>
      </c>
      <c r="I150" s="3">
        <v>3</v>
      </c>
      <c r="J150" s="45">
        <f>IF(G150&gt;0,(B150*C150+F150*G150)/36,(B150*C150+F150*G150)/18)</f>
        <v>34.42</v>
      </c>
      <c r="K150" s="45">
        <f>IF(H150&gt;0,(B150*D150+F150*H150)/36,(B150*D150+F150*H150)/18)</f>
        <v>0</v>
      </c>
      <c r="L150" s="45">
        <f>IF(I150&gt;0,(B150*E150+F150*I150)/36,(B150*E150+F150*I150)/18)</f>
        <v>6.25</v>
      </c>
      <c r="M150" s="46">
        <f>SUM(J150:L150)</f>
        <v>40.67</v>
      </c>
    </row>
    <row r="151" spans="1:13" ht="21">
      <c r="A151" s="9" t="s">
        <v>256</v>
      </c>
      <c r="B151" s="3">
        <v>0</v>
      </c>
      <c r="C151" s="3"/>
      <c r="D151" s="3"/>
      <c r="E151" s="3"/>
      <c r="F151" s="3">
        <v>1</v>
      </c>
      <c r="G151" s="3"/>
      <c r="H151" s="3"/>
      <c r="I151" s="3"/>
      <c r="J151" s="45"/>
      <c r="K151" s="45"/>
      <c r="L151" s="45"/>
      <c r="M151" s="46"/>
    </row>
    <row r="152" spans="1:13" ht="21">
      <c r="A152" s="11" t="s">
        <v>55</v>
      </c>
      <c r="B152" s="6">
        <f>SUM(B149:B151)</f>
        <v>77</v>
      </c>
      <c r="C152" s="6"/>
      <c r="D152" s="6"/>
      <c r="E152" s="6"/>
      <c r="F152" s="6">
        <f>SUM(F149:F151)</f>
        <v>74</v>
      </c>
      <c r="G152" s="6"/>
      <c r="H152" s="6"/>
      <c r="I152" s="6"/>
      <c r="J152" s="47">
        <f>SUM(J149:J151)</f>
        <v>62.75</v>
      </c>
      <c r="K152" s="47">
        <f>SUM(K149:K151)</f>
        <v>0</v>
      </c>
      <c r="L152" s="47">
        <f>SUM(L149:L151)</f>
        <v>15.42</v>
      </c>
      <c r="M152" s="48">
        <f>SUM(M149:M150)</f>
        <v>78.17</v>
      </c>
    </row>
    <row r="153" spans="1:13" ht="23.25">
      <c r="A153" s="13" t="s">
        <v>54</v>
      </c>
      <c r="B153" s="7">
        <f>SUM(B152+B147+B143+B138+B132+B127+B122+B118+B114)</f>
        <v>904</v>
      </c>
      <c r="C153" s="7"/>
      <c r="D153" s="7"/>
      <c r="E153" s="7"/>
      <c r="F153" s="7">
        <f>SUM(F152+F147+F143+F138+F132+F127+F122+F118+F114)</f>
        <v>987</v>
      </c>
      <c r="G153" s="7"/>
      <c r="H153" s="7"/>
      <c r="I153" s="7"/>
      <c r="J153" s="56">
        <f>J152+J147+J143+J132+J127+J122+J114+J138+J118</f>
        <v>866.3</v>
      </c>
      <c r="K153" s="56">
        <f>K152+K147+K143+K132+K127+K122+K114+K138+K118</f>
        <v>65.84</v>
      </c>
      <c r="L153" s="56">
        <f>L152+L147+L143+L132+L127+L122+L114+L138+L118</f>
        <v>156.5</v>
      </c>
      <c r="M153" s="57">
        <f>M152+M147+M143+M132+M127+M122+M114+M138+M118</f>
        <v>1088.64</v>
      </c>
    </row>
    <row r="154" spans="1:13" ht="21">
      <c r="A154" s="98" t="s">
        <v>57</v>
      </c>
      <c r="B154" s="99"/>
      <c r="C154" s="99"/>
      <c r="D154" s="99"/>
      <c r="E154" s="99"/>
      <c r="F154" s="99"/>
      <c r="G154" s="99"/>
      <c r="H154" s="99"/>
      <c r="I154" s="99"/>
      <c r="J154" s="85"/>
      <c r="K154" s="85"/>
      <c r="L154" s="85"/>
      <c r="M154" s="109"/>
    </row>
    <row r="155" spans="1:13" ht="21">
      <c r="A155" s="9" t="s">
        <v>13</v>
      </c>
      <c r="B155" s="3">
        <v>39</v>
      </c>
      <c r="C155" s="3">
        <v>15</v>
      </c>
      <c r="D155" s="3">
        <v>0</v>
      </c>
      <c r="E155" s="3">
        <v>0</v>
      </c>
      <c r="F155" s="3">
        <v>34</v>
      </c>
      <c r="G155" s="3">
        <v>9</v>
      </c>
      <c r="H155" s="3">
        <v>3</v>
      </c>
      <c r="I155" s="3">
        <v>3</v>
      </c>
      <c r="J155" s="45">
        <f>IF(G155&gt;0,(B155*C155+F155*G155)/36,(B155*C155+F155*G155)/18)</f>
        <v>24.75</v>
      </c>
      <c r="K155" s="45">
        <f>IF(H155&gt;0,(B155*D155+F155*H155)/36,(B155*D155+F155*H155)/18)</f>
        <v>2.83</v>
      </c>
      <c r="L155" s="45">
        <f>IF(I155&gt;0,(B155*E155+F155*I155)/36,(B155*E155+F155*I155)/18)</f>
        <v>2.83</v>
      </c>
      <c r="M155" s="46">
        <f>SUM(J155:L155)</f>
        <v>30.41</v>
      </c>
    </row>
    <row r="156" spans="1:13" ht="21">
      <c r="A156" s="9" t="s">
        <v>12</v>
      </c>
      <c r="B156" s="3">
        <v>51</v>
      </c>
      <c r="C156" s="3">
        <v>15</v>
      </c>
      <c r="D156" s="3">
        <v>0</v>
      </c>
      <c r="E156" s="3">
        <v>0</v>
      </c>
      <c r="F156" s="3">
        <v>38</v>
      </c>
      <c r="G156" s="3">
        <v>9</v>
      </c>
      <c r="H156" s="3">
        <v>0</v>
      </c>
      <c r="I156" s="3">
        <v>6</v>
      </c>
      <c r="J156" s="45">
        <f>IF(G156&gt;0,(B156*C156+F156*G156)/36,(B156*C156+F156*G156)/18)</f>
        <v>30.75</v>
      </c>
      <c r="K156" s="45">
        <f>IF(H156&gt;0,(B156*D156+F156*H156)/36,(B156*D156+F156*H156)/18)</f>
        <v>0</v>
      </c>
      <c r="L156" s="45">
        <f>IF(I156&gt;0,(B156*E156+F156*I156)/36,(B156*E156+F156*I156)/18)</f>
        <v>6.33</v>
      </c>
      <c r="M156" s="46">
        <f>SUM(J156:L156)</f>
        <v>37.08</v>
      </c>
    </row>
    <row r="157" spans="1:13" ht="21">
      <c r="A157" s="9" t="s">
        <v>22</v>
      </c>
      <c r="B157" s="3">
        <v>0</v>
      </c>
      <c r="C157" s="3">
        <v>0</v>
      </c>
      <c r="D157" s="3">
        <v>0</v>
      </c>
      <c r="E157" s="3">
        <v>0</v>
      </c>
      <c r="F157" s="3">
        <v>5</v>
      </c>
      <c r="G157" s="3">
        <v>0</v>
      </c>
      <c r="H157" s="3">
        <v>0</v>
      </c>
      <c r="I157" s="3">
        <v>0</v>
      </c>
      <c r="J157" s="45"/>
      <c r="K157" s="45"/>
      <c r="L157" s="45"/>
      <c r="M157" s="46"/>
    </row>
    <row r="158" spans="1:13" ht="21">
      <c r="A158" s="11" t="s">
        <v>16</v>
      </c>
      <c r="B158" s="6">
        <f>SUM(B155:B157)</f>
        <v>90</v>
      </c>
      <c r="C158" s="6"/>
      <c r="D158" s="6"/>
      <c r="E158" s="6"/>
      <c r="F158" s="6">
        <f>SUM(F155:F157)</f>
        <v>77</v>
      </c>
      <c r="G158" s="6"/>
      <c r="H158" s="6"/>
      <c r="I158" s="6"/>
      <c r="J158" s="47">
        <f>SUM(J155:J157)</f>
        <v>55.5</v>
      </c>
      <c r="K158" s="47">
        <f>SUM(K155:K157)</f>
        <v>2.83</v>
      </c>
      <c r="L158" s="47">
        <f>SUM(L155:L157)</f>
        <v>9.16</v>
      </c>
      <c r="M158" s="48">
        <f>SUM(M155:M157)</f>
        <v>67.49</v>
      </c>
    </row>
    <row r="159" spans="1:13" ht="21">
      <c r="A159" s="98" t="s">
        <v>56</v>
      </c>
      <c r="B159" s="99"/>
      <c r="C159" s="99"/>
      <c r="D159" s="99"/>
      <c r="E159" s="99"/>
      <c r="F159" s="99"/>
      <c r="G159" s="99"/>
      <c r="H159" s="99"/>
      <c r="I159" s="99"/>
      <c r="J159" s="85"/>
      <c r="K159" s="85"/>
      <c r="L159" s="85"/>
      <c r="M159" s="109"/>
    </row>
    <row r="160" spans="1:13" ht="21">
      <c r="A160" s="9" t="s">
        <v>13</v>
      </c>
      <c r="B160" s="3">
        <v>32</v>
      </c>
      <c r="C160" s="3">
        <v>12</v>
      </c>
      <c r="D160" s="3">
        <v>0</v>
      </c>
      <c r="E160" s="3">
        <v>3</v>
      </c>
      <c r="F160" s="3">
        <v>0</v>
      </c>
      <c r="G160" s="3"/>
      <c r="H160" s="3"/>
      <c r="I160" s="3"/>
      <c r="J160" s="45"/>
      <c r="K160" s="45"/>
      <c r="L160" s="45"/>
      <c r="M160" s="46"/>
    </row>
    <row r="161" spans="1:13" ht="21">
      <c r="A161" s="9" t="s">
        <v>12</v>
      </c>
      <c r="B161" s="3">
        <v>45</v>
      </c>
      <c r="C161" s="3">
        <v>15</v>
      </c>
      <c r="D161" s="3">
        <v>0</v>
      </c>
      <c r="E161" s="3">
        <v>3</v>
      </c>
      <c r="F161" s="3">
        <v>30</v>
      </c>
      <c r="G161" s="3">
        <v>9</v>
      </c>
      <c r="H161" s="3">
        <v>0</v>
      </c>
      <c r="I161" s="3">
        <v>6</v>
      </c>
      <c r="J161" s="45">
        <f>IF(G161&gt;0,(B161*C161+F161*G161)/36,(B161*C161+F161*G161)/18)</f>
        <v>26.25</v>
      </c>
      <c r="K161" s="45">
        <f>IF(H161&gt;0,(B161*D161+F161*H161)/36,(B161*D161+F161*H161)/18)</f>
        <v>0</v>
      </c>
      <c r="L161" s="45">
        <f>IF(I161&gt;0,(B161*E161+F161*I161)/36,(B161*E161+F161*I161)/18)</f>
        <v>8.75</v>
      </c>
      <c r="M161" s="46">
        <f>SUM(J161:L161)</f>
        <v>35</v>
      </c>
    </row>
    <row r="162" spans="1:13" ht="21">
      <c r="A162" s="9" t="s">
        <v>22</v>
      </c>
      <c r="B162" s="3">
        <v>0</v>
      </c>
      <c r="C162" s="3">
        <v>0</v>
      </c>
      <c r="D162" s="3">
        <v>0</v>
      </c>
      <c r="E162" s="3">
        <v>0</v>
      </c>
      <c r="F162" s="3">
        <v>2</v>
      </c>
      <c r="G162" s="3">
        <v>0</v>
      </c>
      <c r="H162" s="3">
        <v>0</v>
      </c>
      <c r="I162" s="3">
        <v>0</v>
      </c>
      <c r="J162" s="45"/>
      <c r="K162" s="45"/>
      <c r="L162" s="45"/>
      <c r="M162" s="46"/>
    </row>
    <row r="163" spans="1:13" ht="21">
      <c r="A163" s="11" t="s">
        <v>47</v>
      </c>
      <c r="B163" s="6">
        <f>SUM(B160:B162)</f>
        <v>77</v>
      </c>
      <c r="C163" s="6"/>
      <c r="D163" s="6"/>
      <c r="E163" s="6"/>
      <c r="F163" s="6">
        <f>SUM(F160:F162)</f>
        <v>32</v>
      </c>
      <c r="G163" s="6"/>
      <c r="H163" s="6"/>
      <c r="I163" s="6"/>
      <c r="J163" s="47">
        <f>SUM(J161:J162)</f>
        <v>26.25</v>
      </c>
      <c r="K163" s="47">
        <f>SUM(K161:K162)</f>
        <v>0</v>
      </c>
      <c r="L163" s="47">
        <f>SUM(L161:L162)</f>
        <v>8.75</v>
      </c>
      <c r="M163" s="48">
        <f>SUM(M160:M162)</f>
        <v>35</v>
      </c>
    </row>
    <row r="164" spans="1:13" ht="21">
      <c r="A164" s="98" t="s">
        <v>59</v>
      </c>
      <c r="B164" s="99"/>
      <c r="C164" s="99"/>
      <c r="D164" s="99"/>
      <c r="E164" s="99"/>
      <c r="F164" s="99"/>
      <c r="G164" s="99"/>
      <c r="H164" s="99"/>
      <c r="I164" s="99"/>
      <c r="J164" s="85"/>
      <c r="K164" s="85"/>
      <c r="L164" s="85"/>
      <c r="M164" s="109"/>
    </row>
    <row r="165" spans="1:13" ht="21">
      <c r="A165" s="9" t="s">
        <v>13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45"/>
      <c r="K165" s="45"/>
      <c r="L165" s="45"/>
      <c r="M165" s="46">
        <f>SUM(J165:L165)</f>
        <v>0</v>
      </c>
    </row>
    <row r="166" spans="1:13" ht="21">
      <c r="A166" s="9" t="s">
        <v>12</v>
      </c>
      <c r="B166" s="3">
        <v>12</v>
      </c>
      <c r="C166" s="3">
        <v>15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45">
        <f>(B166*C166+F166*G166)/18</f>
        <v>10</v>
      </c>
      <c r="K166" s="45">
        <f>(B166*D166+F166*H166)/18</f>
        <v>0</v>
      </c>
      <c r="L166" s="45">
        <f>(B166*E166+F166*I166)/18</f>
        <v>0</v>
      </c>
      <c r="M166" s="46">
        <f>SUM(J166:L166)</f>
        <v>10</v>
      </c>
    </row>
    <row r="167" spans="1:13" ht="21">
      <c r="A167" s="9" t="s">
        <v>22</v>
      </c>
      <c r="B167" s="3">
        <v>0</v>
      </c>
      <c r="C167" s="3">
        <v>0</v>
      </c>
      <c r="D167" s="3">
        <v>0</v>
      </c>
      <c r="E167" s="3">
        <v>0</v>
      </c>
      <c r="F167" s="3">
        <v>15</v>
      </c>
      <c r="G167" s="3">
        <v>15</v>
      </c>
      <c r="H167" s="3">
        <v>0</v>
      </c>
      <c r="I167" s="3">
        <v>0</v>
      </c>
      <c r="J167" s="45">
        <f>(B167*C167+F167*G167)/18</f>
        <v>12.5</v>
      </c>
      <c r="K167" s="45">
        <f>(B167*D167+F167*H167)/18</f>
        <v>0</v>
      </c>
      <c r="L167" s="45">
        <f>(B167*E167+F167*I167)/18</f>
        <v>0</v>
      </c>
      <c r="M167" s="46">
        <f>SUM(J167:L167)</f>
        <v>12.5</v>
      </c>
    </row>
    <row r="168" spans="1:13" ht="21">
      <c r="A168" s="26" t="s">
        <v>48</v>
      </c>
      <c r="B168" s="6">
        <f>SUM(B165:B167)</f>
        <v>12</v>
      </c>
      <c r="C168" s="6"/>
      <c r="D168" s="6"/>
      <c r="E168" s="6"/>
      <c r="F168" s="6">
        <f>SUM(F165:F167)</f>
        <v>15</v>
      </c>
      <c r="G168" s="6"/>
      <c r="H168" s="6"/>
      <c r="I168" s="6"/>
      <c r="J168" s="47">
        <f>SUM(J166:J167)</f>
        <v>22.5</v>
      </c>
      <c r="K168" s="47">
        <f>SUM(K166:K167)</f>
        <v>0</v>
      </c>
      <c r="L168" s="47">
        <f>SUM(L166:L167)</f>
        <v>0</v>
      </c>
      <c r="M168" s="48">
        <f>SUM(M165:M167)</f>
        <v>22.5</v>
      </c>
    </row>
    <row r="169" spans="1:13" ht="21">
      <c r="A169" s="98" t="s">
        <v>261</v>
      </c>
      <c r="B169" s="99"/>
      <c r="C169" s="99"/>
      <c r="D169" s="99"/>
      <c r="E169" s="99"/>
      <c r="F169" s="99"/>
      <c r="G169" s="99"/>
      <c r="H169" s="99"/>
      <c r="I169" s="99"/>
      <c r="J169" s="85"/>
      <c r="K169" s="85"/>
      <c r="L169" s="85"/>
      <c r="M169" s="109"/>
    </row>
    <row r="170" spans="1:13" ht="21">
      <c r="A170" s="9" t="s">
        <v>13</v>
      </c>
      <c r="B170" s="3">
        <v>0</v>
      </c>
      <c r="C170" s="3">
        <v>0</v>
      </c>
      <c r="D170" s="3">
        <v>0</v>
      </c>
      <c r="E170" s="3">
        <v>0</v>
      </c>
      <c r="F170" s="3">
        <v>24</v>
      </c>
      <c r="G170" s="3">
        <v>15</v>
      </c>
      <c r="H170" s="3">
        <v>3</v>
      </c>
      <c r="I170" s="3">
        <v>0</v>
      </c>
      <c r="J170" s="45">
        <f>(B170*C170+F170*G170)/18</f>
        <v>20</v>
      </c>
      <c r="K170" s="45">
        <f>(B170*D170+F170*H170)/18</f>
        <v>4</v>
      </c>
      <c r="L170" s="45">
        <f>(B170*E170+F170*I170)/18</f>
        <v>0</v>
      </c>
      <c r="M170" s="46">
        <f>SUM(J170:L170)</f>
        <v>24</v>
      </c>
    </row>
    <row r="171" spans="1:13" ht="21">
      <c r="A171" s="9" t="s">
        <v>12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45"/>
      <c r="K171" s="45"/>
      <c r="L171" s="45"/>
      <c r="M171" s="46">
        <f>SUM(J171:L171)</f>
        <v>0</v>
      </c>
    </row>
    <row r="172" spans="1:13" ht="21">
      <c r="A172" s="11" t="s">
        <v>63</v>
      </c>
      <c r="B172" s="6">
        <f>SUM(B170:B171)</f>
        <v>0</v>
      </c>
      <c r="C172" s="6"/>
      <c r="D172" s="6"/>
      <c r="E172" s="6"/>
      <c r="F172" s="6">
        <f>SUM(F170:F171)</f>
        <v>24</v>
      </c>
      <c r="G172" s="6"/>
      <c r="H172" s="6"/>
      <c r="I172" s="6"/>
      <c r="J172" s="47">
        <f>SUM(J170:J171)</f>
        <v>20</v>
      </c>
      <c r="K172" s="47">
        <f>SUM(K170:K171)</f>
        <v>4</v>
      </c>
      <c r="L172" s="47">
        <f>SUM(L170:L171)</f>
        <v>0</v>
      </c>
      <c r="M172" s="48">
        <f>SUM(M170:M171)</f>
        <v>24</v>
      </c>
    </row>
    <row r="173" spans="1:13" ht="21">
      <c r="A173" s="98" t="s">
        <v>262</v>
      </c>
      <c r="B173" s="99"/>
      <c r="C173" s="99"/>
      <c r="D173" s="99"/>
      <c r="E173" s="99"/>
      <c r="F173" s="99"/>
      <c r="G173" s="99"/>
      <c r="H173" s="99"/>
      <c r="I173" s="99"/>
      <c r="J173" s="85"/>
      <c r="K173" s="85"/>
      <c r="L173" s="85"/>
      <c r="M173" s="109"/>
    </row>
    <row r="174" spans="1:13" ht="21">
      <c r="A174" s="9" t="s">
        <v>13</v>
      </c>
      <c r="B174" s="3">
        <v>120</v>
      </c>
      <c r="C174" s="3">
        <v>15</v>
      </c>
      <c r="D174" s="3">
        <v>0</v>
      </c>
      <c r="E174" s="3">
        <v>3</v>
      </c>
      <c r="F174" s="3">
        <v>127</v>
      </c>
      <c r="G174" s="3">
        <v>15</v>
      </c>
      <c r="H174" s="3">
        <v>0</v>
      </c>
      <c r="I174" s="3">
        <v>3</v>
      </c>
      <c r="J174" s="45">
        <f>IF(G174&gt;0,(B174*C174+F174*G174)/36,(B174*C174+F174*G174)/18)</f>
        <v>102.92</v>
      </c>
      <c r="K174" s="45">
        <f>IF(H174&gt;0,(B174*D174+F174*H174)/36,(B174*D174+F174*H174)/18)</f>
        <v>0</v>
      </c>
      <c r="L174" s="45">
        <f>IF(I174&gt;0,(B174*E174+F174*I174)/36,(B174*E174+F174*I174)/18)</f>
        <v>20.58</v>
      </c>
      <c r="M174" s="46">
        <f>SUM(J174:L174)</f>
        <v>123.5</v>
      </c>
    </row>
    <row r="175" spans="1:13" ht="21">
      <c r="A175" s="9" t="s">
        <v>306</v>
      </c>
      <c r="B175" s="3">
        <v>137</v>
      </c>
      <c r="C175" s="3">
        <v>18</v>
      </c>
      <c r="D175" s="3">
        <v>0</v>
      </c>
      <c r="E175" s="3">
        <v>0</v>
      </c>
      <c r="F175" s="3">
        <v>61</v>
      </c>
      <c r="G175" s="3">
        <v>15</v>
      </c>
      <c r="H175" s="3">
        <v>0</v>
      </c>
      <c r="I175" s="3">
        <v>3</v>
      </c>
      <c r="J175" s="45">
        <f>IF(G175&gt;0,(B175*C175+F175*G175)/36,(B175*C175+F175*G175)/18)</f>
        <v>93.92</v>
      </c>
      <c r="K175" s="45">
        <f>IF(H175&gt;0,(B175*D175+F175*H175)/36,(B175*D175+F175*H175)/18)</f>
        <v>0</v>
      </c>
      <c r="L175" s="45">
        <f>IF(I175&gt;0,(B175*E175+F175*I175)/36,(B175*E175+F175*I175)/18)</f>
        <v>5.08</v>
      </c>
      <c r="M175" s="46">
        <f>SUM(J175:L175)</f>
        <v>99</v>
      </c>
    </row>
    <row r="176" spans="1:13" ht="21">
      <c r="A176" s="9" t="s">
        <v>307</v>
      </c>
      <c r="B176" s="3">
        <v>105</v>
      </c>
      <c r="C176" s="3">
        <v>18</v>
      </c>
      <c r="D176" s="3">
        <v>0</v>
      </c>
      <c r="E176" s="3">
        <v>0</v>
      </c>
      <c r="F176" s="3">
        <v>59</v>
      </c>
      <c r="G176" s="3">
        <v>12</v>
      </c>
      <c r="H176" s="3">
        <v>0</v>
      </c>
      <c r="I176" s="3">
        <v>6</v>
      </c>
      <c r="J176" s="45">
        <f>IF(G176&gt;0,(B176*C176+F176*G176)/36,(B176*C176+F176*G176)/18)</f>
        <v>72.17</v>
      </c>
      <c r="K176" s="45">
        <f>IF(H176&gt;0,(B176*D176+F176*H176)/36,(B176*D176+F176*H176)/18)</f>
        <v>0</v>
      </c>
      <c r="L176" s="45">
        <f>IF(I176&gt;0,(B176*E176+F176*I176)/36,(B176*E176+F176*I176)/18)</f>
        <v>9.83</v>
      </c>
      <c r="M176" s="46">
        <f>SUM(J176:L176)</f>
        <v>82</v>
      </c>
    </row>
    <row r="177" spans="1:13" ht="21">
      <c r="A177" s="9" t="s">
        <v>22</v>
      </c>
      <c r="B177" s="3">
        <v>0</v>
      </c>
      <c r="C177" s="3">
        <v>0</v>
      </c>
      <c r="D177" s="3">
        <v>0</v>
      </c>
      <c r="E177" s="3">
        <v>0</v>
      </c>
      <c r="F177" s="3">
        <v>39</v>
      </c>
      <c r="G177" s="3">
        <v>15</v>
      </c>
      <c r="H177" s="3">
        <v>3</v>
      </c>
      <c r="I177" s="3">
        <v>0</v>
      </c>
      <c r="J177" s="45">
        <f>(B177*C177+F177*G177)/18</f>
        <v>32.5</v>
      </c>
      <c r="K177" s="45">
        <f>(B177*D177+F177*H177)/18</f>
        <v>6.5</v>
      </c>
      <c r="L177" s="45">
        <f>(B177*E177+F177*I177)/18</f>
        <v>0</v>
      </c>
      <c r="M177" s="46">
        <f>SUM(J177:L177)</f>
        <v>39</v>
      </c>
    </row>
    <row r="178" spans="1:13" ht="21">
      <c r="A178" s="9" t="s">
        <v>256</v>
      </c>
      <c r="B178" s="3">
        <v>0</v>
      </c>
      <c r="C178" s="3">
        <v>0</v>
      </c>
      <c r="D178" s="3">
        <v>0</v>
      </c>
      <c r="E178" s="3">
        <v>0</v>
      </c>
      <c r="F178" s="3">
        <v>7</v>
      </c>
      <c r="G178" s="3">
        <v>0</v>
      </c>
      <c r="H178" s="3">
        <v>0</v>
      </c>
      <c r="I178" s="3">
        <v>0</v>
      </c>
      <c r="J178" s="45">
        <f>IF(G178&gt;0,(B178*C178+F178*G178)/36,(B178*C178+F178*G178)/18)</f>
        <v>0</v>
      </c>
      <c r="K178" s="45">
        <f>IF(H178&gt;0,(B178*D178+F178*H178)/36,(B178*D178+F178*H178)/18)</f>
        <v>0</v>
      </c>
      <c r="L178" s="45">
        <f>IF(I178&gt;0,(B178*E178+F178*I178)/36,(B178*E178+F178*I178)/18)</f>
        <v>0</v>
      </c>
      <c r="M178" s="46">
        <f>SUM(J178:L178)</f>
        <v>0</v>
      </c>
    </row>
    <row r="179" spans="1:13" ht="21">
      <c r="A179" s="11" t="s">
        <v>18</v>
      </c>
      <c r="B179" s="6">
        <f>SUM(B174:B178)</f>
        <v>362</v>
      </c>
      <c r="C179" s="6"/>
      <c r="D179" s="6"/>
      <c r="E179" s="6"/>
      <c r="F179" s="6">
        <f>SUM(F174:F178)</f>
        <v>293</v>
      </c>
      <c r="G179" s="6"/>
      <c r="H179" s="6"/>
      <c r="I179" s="6"/>
      <c r="J179" s="47">
        <f>SUM(J174:J178)</f>
        <v>301.51</v>
      </c>
      <c r="K179" s="47">
        <f>SUM(K174:K178)</f>
        <v>6.5</v>
      </c>
      <c r="L179" s="47">
        <f>SUM(L174:L178)</f>
        <v>35.49</v>
      </c>
      <c r="M179" s="48">
        <f>SUM(M174:M178)</f>
        <v>343.5</v>
      </c>
    </row>
    <row r="180" spans="1:13" ht="21">
      <c r="A180" s="98" t="s">
        <v>58</v>
      </c>
      <c r="B180" s="99"/>
      <c r="C180" s="99"/>
      <c r="D180" s="99"/>
      <c r="E180" s="99"/>
      <c r="F180" s="99"/>
      <c r="G180" s="99"/>
      <c r="H180" s="99"/>
      <c r="I180" s="99"/>
      <c r="J180" s="85"/>
      <c r="K180" s="85"/>
      <c r="L180" s="85"/>
      <c r="M180" s="109"/>
    </row>
    <row r="181" spans="1:13" ht="21">
      <c r="A181" s="9" t="s">
        <v>13</v>
      </c>
      <c r="B181" s="3">
        <v>27</v>
      </c>
      <c r="C181" s="3">
        <v>15</v>
      </c>
      <c r="D181" s="3">
        <v>3</v>
      </c>
      <c r="E181" s="3">
        <v>0</v>
      </c>
      <c r="F181" s="3">
        <v>33</v>
      </c>
      <c r="G181" s="3">
        <v>10</v>
      </c>
      <c r="H181" s="3">
        <v>3</v>
      </c>
      <c r="I181" s="3">
        <v>3</v>
      </c>
      <c r="J181" s="45">
        <f>IF(G181&gt;0,(B181*C181+F181*G181)/36,(B181*C181+F181*G181)/18)</f>
        <v>20.42</v>
      </c>
      <c r="K181" s="45">
        <f>IF(H181&gt;0,(B181*D181+F181*H181)/36,(B181*D181+F181*H181)/18)</f>
        <v>5</v>
      </c>
      <c r="L181" s="45">
        <f>IF(I181&gt;0,(B181*E181+F181*I181)/36,(B181*E181+F181*I181)/18)</f>
        <v>2.75</v>
      </c>
      <c r="M181" s="46">
        <f>SUM(J181:L181)</f>
        <v>28.17</v>
      </c>
    </row>
    <row r="182" spans="1:13" ht="21">
      <c r="A182" s="9" t="s">
        <v>12</v>
      </c>
      <c r="B182" s="3">
        <v>46</v>
      </c>
      <c r="C182" s="3">
        <v>15</v>
      </c>
      <c r="D182" s="3">
        <v>0</v>
      </c>
      <c r="E182" s="3">
        <v>0</v>
      </c>
      <c r="F182" s="3">
        <v>23</v>
      </c>
      <c r="G182" s="3">
        <v>16</v>
      </c>
      <c r="H182" s="3">
        <v>0</v>
      </c>
      <c r="I182" s="3">
        <v>0</v>
      </c>
      <c r="J182" s="45">
        <f>IF(G182&gt;0,(B182*C182+F182*G182)/36,(B182*C182+F182*G182)/18)</f>
        <v>29.39</v>
      </c>
      <c r="K182" s="45">
        <f>IF(H182&gt;0,(B182*D182+F182*H182)/36,(B182*D182+F182*H182)/18)</f>
        <v>0</v>
      </c>
      <c r="L182" s="45">
        <f>IF(I182&gt;0,(B182*E182+F182*I182)/36,(B182*E182+F182*I182)/18)</f>
        <v>0</v>
      </c>
      <c r="M182" s="46">
        <f>SUM(J182:L182)</f>
        <v>29.39</v>
      </c>
    </row>
    <row r="183" spans="1:13" ht="21">
      <c r="A183" s="9" t="s">
        <v>256</v>
      </c>
      <c r="B183" s="3">
        <v>0</v>
      </c>
      <c r="C183" s="3">
        <v>0</v>
      </c>
      <c r="D183" s="3">
        <v>0</v>
      </c>
      <c r="E183" s="3">
        <v>0</v>
      </c>
      <c r="F183" s="3">
        <v>7</v>
      </c>
      <c r="G183" s="3">
        <v>0</v>
      </c>
      <c r="H183" s="3">
        <v>0</v>
      </c>
      <c r="I183" s="3">
        <v>0</v>
      </c>
      <c r="J183" s="45"/>
      <c r="K183" s="45"/>
      <c r="L183" s="45"/>
      <c r="M183" s="46"/>
    </row>
    <row r="184" spans="1:13" ht="21">
      <c r="A184" s="11" t="s">
        <v>52</v>
      </c>
      <c r="B184" s="6">
        <f>SUM(B181:B183)</f>
        <v>73</v>
      </c>
      <c r="C184" s="6"/>
      <c r="D184" s="6"/>
      <c r="E184" s="6"/>
      <c r="F184" s="6">
        <f>SUM(F181:F183)</f>
        <v>63</v>
      </c>
      <c r="G184" s="6"/>
      <c r="H184" s="6"/>
      <c r="I184" s="6"/>
      <c r="J184" s="47">
        <f>SUM(J181:J183)</f>
        <v>49.81</v>
      </c>
      <c r="K184" s="47">
        <f>SUM(K181:K183)</f>
        <v>5</v>
      </c>
      <c r="L184" s="47">
        <f>SUM(L181:L183)</f>
        <v>2.75</v>
      </c>
      <c r="M184" s="48">
        <f>SUM(M181:M183)</f>
        <v>57.56</v>
      </c>
    </row>
    <row r="185" spans="1:13" ht="21">
      <c r="A185" s="98" t="s">
        <v>345</v>
      </c>
      <c r="B185" s="99"/>
      <c r="C185" s="99"/>
      <c r="D185" s="99"/>
      <c r="E185" s="99"/>
      <c r="F185" s="99"/>
      <c r="G185" s="99"/>
      <c r="H185" s="99"/>
      <c r="I185" s="99"/>
      <c r="J185" s="85"/>
      <c r="K185" s="85"/>
      <c r="L185" s="85"/>
      <c r="M185" s="109"/>
    </row>
    <row r="186" spans="1:13" ht="21">
      <c r="A186" s="9" t="s">
        <v>13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45">
        <f>IF(G186&gt;0,(B186*C186+F186*G186)/36,(B186*C186+F186*G186)/18)</f>
        <v>0</v>
      </c>
      <c r="K186" s="45">
        <f>IF(H186&gt;0,(B186*D186+F186*H186)/36,(B186*D186+F186*H186)/18)</f>
        <v>0</v>
      </c>
      <c r="L186" s="45">
        <f>IF(I186&gt;0,(B186*E186+F186*I186)/36,(B186*E186+F186*I186)/18)</f>
        <v>0</v>
      </c>
      <c r="M186" s="46">
        <f>SUM(J186:L186)</f>
        <v>0</v>
      </c>
    </row>
    <row r="187" spans="1:13" ht="21">
      <c r="A187" s="9" t="s">
        <v>12</v>
      </c>
      <c r="B187" s="3">
        <v>26</v>
      </c>
      <c r="C187" s="3">
        <v>15</v>
      </c>
      <c r="D187" s="3">
        <v>0</v>
      </c>
      <c r="E187" s="3">
        <v>3</v>
      </c>
      <c r="F187" s="3">
        <v>0</v>
      </c>
      <c r="G187" s="3">
        <v>0</v>
      </c>
      <c r="H187" s="3">
        <v>0</v>
      </c>
      <c r="I187" s="3">
        <v>0</v>
      </c>
      <c r="J187" s="45">
        <f>(B187*C187+F187*G187)/18</f>
        <v>21.67</v>
      </c>
      <c r="K187" s="45">
        <f>(B187*D187+F187*H187)/18</f>
        <v>0</v>
      </c>
      <c r="L187" s="45">
        <f>(B187*E187+F187*I187)/18</f>
        <v>4.33</v>
      </c>
      <c r="M187" s="46">
        <f>SUM(J187:L187)</f>
        <v>26</v>
      </c>
    </row>
    <row r="188" spans="1:13" ht="21">
      <c r="A188" s="11" t="s">
        <v>17</v>
      </c>
      <c r="B188" s="6">
        <f>SUM(B186:B187)</f>
        <v>26</v>
      </c>
      <c r="C188" s="6"/>
      <c r="D188" s="6"/>
      <c r="E188" s="6"/>
      <c r="F188" s="6">
        <f>SUM(F186:F187)</f>
        <v>0</v>
      </c>
      <c r="G188" s="6"/>
      <c r="H188" s="6"/>
      <c r="I188" s="6"/>
      <c r="J188" s="47">
        <f>SUM(J186:J187)</f>
        <v>21.67</v>
      </c>
      <c r="K188" s="47">
        <f>SUM(K186:K187)</f>
        <v>0</v>
      </c>
      <c r="L188" s="47">
        <f>SUM(L186:L187)</f>
        <v>4.33</v>
      </c>
      <c r="M188" s="48">
        <f>SUM(M186:M187)</f>
        <v>26</v>
      </c>
    </row>
    <row r="189" spans="1:13" ht="23.25">
      <c r="A189" s="14" t="s">
        <v>34</v>
      </c>
      <c r="B189" s="7">
        <f>B184+B172+B179+B163+B158+B168+B188</f>
        <v>640</v>
      </c>
      <c r="C189" s="38"/>
      <c r="D189" s="38"/>
      <c r="E189" s="38"/>
      <c r="F189" s="7">
        <f>F184+F172+F179+F163+F158+F168</f>
        <v>504</v>
      </c>
      <c r="G189" s="8"/>
      <c r="H189" s="8"/>
      <c r="I189" s="8"/>
      <c r="J189" s="60">
        <f>J184+J172+J179+J163+J158+J168</f>
        <v>475.57</v>
      </c>
      <c r="K189" s="60">
        <f>K184+K172+K179+K163+K158+K168</f>
        <v>18.33</v>
      </c>
      <c r="L189" s="60">
        <f>L184+L172+L179+L163+L158+L168</f>
        <v>56.15</v>
      </c>
      <c r="M189" s="68">
        <f>M184+M172+M179+M163+M158+M168</f>
        <v>550.05</v>
      </c>
    </row>
    <row r="190" spans="1:13" ht="24" thickBot="1">
      <c r="A190" s="37" t="s">
        <v>53</v>
      </c>
      <c r="B190" s="22">
        <f>B189+B153</f>
        <v>1544</v>
      </c>
      <c r="C190" s="22"/>
      <c r="D190" s="22"/>
      <c r="E190" s="22"/>
      <c r="F190" s="22">
        <f>F189+F153</f>
        <v>1491</v>
      </c>
      <c r="G190" s="22"/>
      <c r="H190" s="22"/>
      <c r="I190" s="22"/>
      <c r="J190" s="66">
        <f>J189+J153</f>
        <v>1341.87</v>
      </c>
      <c r="K190" s="66">
        <f>K189+K153</f>
        <v>84.17</v>
      </c>
      <c r="L190" s="66">
        <f>L189+L153</f>
        <v>212.65</v>
      </c>
      <c r="M190" s="69">
        <f>M189+M153</f>
        <v>1638.69</v>
      </c>
    </row>
    <row r="191" spans="1:14" ht="24" thickBot="1">
      <c r="A191" s="15" t="s">
        <v>136</v>
      </c>
      <c r="B191" s="16">
        <f>B190+B110</f>
        <v>2925</v>
      </c>
      <c r="C191" s="16"/>
      <c r="D191" s="16"/>
      <c r="E191" s="16"/>
      <c r="F191" s="16">
        <f>F190+F110</f>
        <v>3015</v>
      </c>
      <c r="G191" s="16"/>
      <c r="H191" s="16"/>
      <c r="I191" s="16"/>
      <c r="J191" s="63">
        <f>SUM(J190,J110)</f>
        <v>2631.43</v>
      </c>
      <c r="K191" s="63">
        <f>SUM(K190,K110)</f>
        <v>186.08</v>
      </c>
      <c r="L191" s="63">
        <f>SUM(L190,L110)</f>
        <v>568.71</v>
      </c>
      <c r="M191" s="64">
        <f>SUM(M190,M110)</f>
        <v>3386.22</v>
      </c>
      <c r="N191" s="81"/>
    </row>
  </sheetData>
  <mergeCells count="41">
    <mergeCell ref="A185:M185"/>
    <mergeCell ref="A1:M1"/>
    <mergeCell ref="A2:M2"/>
    <mergeCell ref="A3:A5"/>
    <mergeCell ref="B3:E3"/>
    <mergeCell ref="F3:I3"/>
    <mergeCell ref="J3:L3"/>
    <mergeCell ref="M3:M5"/>
    <mergeCell ref="C4:E4"/>
    <mergeCell ref="G4:I4"/>
    <mergeCell ref="J4:L4"/>
    <mergeCell ref="A15:M15"/>
    <mergeCell ref="A22:M22"/>
    <mergeCell ref="A29:M29"/>
    <mergeCell ref="A37:M37"/>
    <mergeCell ref="A41:M41"/>
    <mergeCell ref="A48:M48"/>
    <mergeCell ref="A54:M54"/>
    <mergeCell ref="A60:M60"/>
    <mergeCell ref="A66:M66"/>
    <mergeCell ref="A72:M72"/>
    <mergeCell ref="A78:M78"/>
    <mergeCell ref="A84:M84"/>
    <mergeCell ref="A91:M91"/>
    <mergeCell ref="A97:M97"/>
    <mergeCell ref="A103:M103"/>
    <mergeCell ref="A111:M111"/>
    <mergeCell ref="A115:M115"/>
    <mergeCell ref="A119:M119"/>
    <mergeCell ref="A123:M123"/>
    <mergeCell ref="A128:M128"/>
    <mergeCell ref="A133:M133"/>
    <mergeCell ref="A139:M139"/>
    <mergeCell ref="A144:M144"/>
    <mergeCell ref="A148:M148"/>
    <mergeCell ref="A173:M173"/>
    <mergeCell ref="A180:M180"/>
    <mergeCell ref="A154:M154"/>
    <mergeCell ref="A159:M159"/>
    <mergeCell ref="A164:M164"/>
    <mergeCell ref="A169:M169"/>
  </mergeCells>
  <printOptions/>
  <pageMargins left="0.31496062992125984" right="0.3149606299212598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 New,Regular"ไฟล์: &amp;F&amp;R&amp;"Angsana New,Regular"หน้า &amp;P</oddHeader>
    <oddFooter>&amp;L&amp;"Angsana New,Regular"สำนักส่งเสริมวิชาการและงานทะเบียน&amp;R&amp;"Angsana New,Regular"ข้อมูล ณ วันที่ 31 ตุลาคม 2551  \  ละมัย</oddFooter>
  </headerFooter>
  <rowBreaks count="5" manualBreakCount="5">
    <brk id="71" max="255" man="1"/>
    <brk id="90" max="255" man="1"/>
    <brk id="110" max="255" man="1"/>
    <brk id="143" max="255" man="1"/>
    <brk id="15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 topLeftCell="A169">
      <selection activeCell="E187" sqref="E187"/>
    </sheetView>
  </sheetViews>
  <sheetFormatPr defaultColWidth="9.140625" defaultRowHeight="12.75"/>
  <cols>
    <col min="1" max="1" width="28.28125" style="1" customWidth="1"/>
    <col min="2" max="2" width="7.7109375" style="1" customWidth="1"/>
    <col min="3" max="5" width="5.8515625" style="1" customWidth="1"/>
    <col min="6" max="6" width="7.7109375" style="1" customWidth="1"/>
    <col min="7" max="9" width="5.8515625" style="1" customWidth="1"/>
    <col min="10" max="12" width="7.140625" style="1" customWidth="1"/>
    <col min="13" max="13" width="9.00390625" style="1" customWidth="1"/>
    <col min="14" max="16384" width="9.140625" style="1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94" t="s">
        <v>95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19.5" customHeight="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18.75" customHeight="1">
      <c r="A6" s="34" t="s">
        <v>96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s="10" customFormat="1" ht="21">
      <c r="A7" s="9" t="s">
        <v>13</v>
      </c>
      <c r="B7" s="3">
        <v>26</v>
      </c>
      <c r="C7" s="3">
        <v>5</v>
      </c>
      <c r="D7" s="3">
        <v>11</v>
      </c>
      <c r="E7" s="3">
        <v>4</v>
      </c>
      <c r="F7" s="3">
        <v>40</v>
      </c>
      <c r="G7" s="3">
        <v>6</v>
      </c>
      <c r="H7" s="3">
        <v>7</v>
      </c>
      <c r="I7" s="3">
        <v>7</v>
      </c>
      <c r="J7" s="45">
        <f>IF(G7&gt;0,(B7*C7+F7*G7)/36,(B7*C7+F7*G7)/18)</f>
        <v>10.28</v>
      </c>
      <c r="K7" s="45">
        <f>IF(H7&gt;0,(B7*D7+F7*H7)/36,(B7*D7+F7*H7)/18)</f>
        <v>15.72</v>
      </c>
      <c r="L7" s="45">
        <f>IF(I7&gt;0,(B7*E7+F7*I7)/36,(B7*E7+F7*I7)/18)</f>
        <v>10.67</v>
      </c>
      <c r="M7" s="46">
        <f>SUM(J7:L7)</f>
        <v>36.67</v>
      </c>
    </row>
    <row r="8" spans="1:13" s="10" customFormat="1" ht="21">
      <c r="A8" s="9" t="s">
        <v>12</v>
      </c>
      <c r="B8" s="3">
        <v>30</v>
      </c>
      <c r="C8" s="3">
        <v>14</v>
      </c>
      <c r="D8" s="3">
        <v>6</v>
      </c>
      <c r="E8" s="3">
        <v>0</v>
      </c>
      <c r="F8" s="3">
        <v>24</v>
      </c>
      <c r="G8" s="3">
        <v>12</v>
      </c>
      <c r="H8" s="3">
        <v>6</v>
      </c>
      <c r="I8" s="3">
        <v>3</v>
      </c>
      <c r="J8" s="45">
        <f>IF(G8&gt;0,(B8*C8+F8*G8)/36,(B8*C8+F8*G8)/18)</f>
        <v>19.67</v>
      </c>
      <c r="K8" s="45">
        <f>IF(H8&gt;0,(B8*D8+F8*H8)/36,(B8*D8+F8*H8)/18)</f>
        <v>9</v>
      </c>
      <c r="L8" s="45">
        <f>IF(I8&gt;0,(B8*E8+F8*I8)/36,(B8*E8+F8*I8)/18)</f>
        <v>2</v>
      </c>
      <c r="M8" s="46">
        <f>SUM(J8:L8)</f>
        <v>30.67</v>
      </c>
    </row>
    <row r="9" spans="1:13" s="10" customFormat="1" ht="21">
      <c r="A9" s="9" t="s">
        <v>22</v>
      </c>
      <c r="B9" s="3">
        <v>0</v>
      </c>
      <c r="C9" s="3">
        <v>0</v>
      </c>
      <c r="D9" s="3">
        <v>0</v>
      </c>
      <c r="E9" s="3">
        <v>0</v>
      </c>
      <c r="F9" s="3">
        <v>30</v>
      </c>
      <c r="G9" s="3">
        <v>21</v>
      </c>
      <c r="H9" s="3">
        <v>0</v>
      </c>
      <c r="I9" s="3">
        <v>1</v>
      </c>
      <c r="J9" s="45">
        <f>(B9*C9+F9*G9)/18</f>
        <v>35</v>
      </c>
      <c r="K9" s="45">
        <f>(B9*D9+F9*H9)/18</f>
        <v>0</v>
      </c>
      <c r="L9" s="45">
        <f>(B9*E9+F9*I9)/18</f>
        <v>1.67</v>
      </c>
      <c r="M9" s="46">
        <f>SUM(J9:L9)</f>
        <v>36.67</v>
      </c>
    </row>
    <row r="10" spans="1:13" s="10" customFormat="1" ht="21">
      <c r="A10" s="9" t="s">
        <v>23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45">
        <f>IF(G10&gt;0,(B10*C10+F10*G10)/36,(B10*C10+F10*G10)/18)</f>
        <v>0</v>
      </c>
      <c r="K10" s="45">
        <f>IF(H10&gt;0,(B10*D10+F10*H10)/36,(B10*D10+F10*H10)/18)</f>
        <v>0</v>
      </c>
      <c r="L10" s="45">
        <f>IF(I10&gt;0,(B10*E10+F10*I10)/36,(B10*E10+F10*I10)/18)</f>
        <v>0</v>
      </c>
      <c r="M10" s="46"/>
    </row>
    <row r="11" spans="1:14" s="10" customFormat="1" ht="21">
      <c r="A11" s="26" t="s">
        <v>344</v>
      </c>
      <c r="B11" s="6">
        <f>SUM(B7:B10)</f>
        <v>56</v>
      </c>
      <c r="C11" s="6"/>
      <c r="D11" s="6"/>
      <c r="E11" s="6"/>
      <c r="F11" s="6">
        <f>SUM(F7:F10)</f>
        <v>94</v>
      </c>
      <c r="G11" s="6"/>
      <c r="H11" s="6"/>
      <c r="I11" s="6"/>
      <c r="J11" s="47">
        <f>SUM(J7:J10)</f>
        <v>64.95</v>
      </c>
      <c r="K11" s="47">
        <f>SUM(K7:K10)</f>
        <v>24.72</v>
      </c>
      <c r="L11" s="47">
        <f>SUM(L7:L10)</f>
        <v>14.34</v>
      </c>
      <c r="M11" s="48">
        <f>SUM(M7:M10)</f>
        <v>104.01</v>
      </c>
      <c r="N11" s="75"/>
    </row>
    <row r="12" spans="1:13" ht="18.75" customHeight="1">
      <c r="A12" s="98" t="s">
        <v>97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3" spans="1:13" s="10" customFormat="1" ht="21">
      <c r="A13" s="9" t="s">
        <v>13</v>
      </c>
      <c r="B13" s="3">
        <v>29</v>
      </c>
      <c r="C13" s="3">
        <v>5</v>
      </c>
      <c r="D13" s="3">
        <v>11</v>
      </c>
      <c r="E13" s="3">
        <v>4</v>
      </c>
      <c r="F13" s="3">
        <v>40</v>
      </c>
      <c r="G13" s="3">
        <v>6</v>
      </c>
      <c r="H13" s="3">
        <v>7</v>
      </c>
      <c r="I13" s="3">
        <v>7</v>
      </c>
      <c r="J13" s="45">
        <f>IF(G13&gt;0,(B13*C13+F13*G13)/36,(B13*C13+F13*G13)/18)</f>
        <v>10.69</v>
      </c>
      <c r="K13" s="45">
        <f>IF(H13&gt;0,(B13*D13+F13*H13)/36,(B13*D13+F13*H13)/18)</f>
        <v>16.64</v>
      </c>
      <c r="L13" s="45">
        <f>IF(I13&gt;0,(B13*E13+F13*I13)/36,(B13*E13+F13*I13)/18)</f>
        <v>11</v>
      </c>
      <c r="M13" s="46">
        <f>SUM(J13:L13)</f>
        <v>38.33</v>
      </c>
    </row>
    <row r="14" spans="1:13" s="10" customFormat="1" ht="21">
      <c r="A14" s="9" t="s">
        <v>12</v>
      </c>
      <c r="B14" s="3">
        <v>25</v>
      </c>
      <c r="C14" s="3">
        <v>15</v>
      </c>
      <c r="D14" s="3">
        <v>3</v>
      </c>
      <c r="E14" s="3">
        <v>3</v>
      </c>
      <c r="F14" s="3">
        <v>27</v>
      </c>
      <c r="G14" s="3">
        <v>12</v>
      </c>
      <c r="H14" s="3">
        <v>6</v>
      </c>
      <c r="I14" s="3">
        <v>3</v>
      </c>
      <c r="J14" s="45">
        <f>IF(G14&gt;0,(B14*C14+F14*G14)/36,(B14*C14+F14*G14)/18)</f>
        <v>19.42</v>
      </c>
      <c r="K14" s="45">
        <f>IF(H14&gt;0,(B14*D14+F14*H14)/36,(B14*D14+F14*H14)/18)</f>
        <v>6.58</v>
      </c>
      <c r="L14" s="45">
        <f>IF(I14&gt;0,(B14*E14+F14*I14)/36,(B14*E14+F14*I14)/18)</f>
        <v>4.33</v>
      </c>
      <c r="M14" s="46">
        <f>SUM(J14:L14)</f>
        <v>30.33</v>
      </c>
    </row>
    <row r="15" spans="1:13" s="10" customFormat="1" ht="21">
      <c r="A15" s="9" t="s">
        <v>22</v>
      </c>
      <c r="B15" s="3">
        <v>21</v>
      </c>
      <c r="C15" s="3">
        <v>22</v>
      </c>
      <c r="D15" s="3">
        <v>0</v>
      </c>
      <c r="E15" s="3">
        <v>0</v>
      </c>
      <c r="F15" s="3">
        <v>23</v>
      </c>
      <c r="G15" s="3">
        <v>18</v>
      </c>
      <c r="H15" s="3">
        <v>0</v>
      </c>
      <c r="I15" s="3">
        <v>3</v>
      </c>
      <c r="J15" s="45">
        <f>IF(G15&gt;0,(B15*C15+F15*G15)/36,(B15*C15+F15*G15)/18)</f>
        <v>24.33</v>
      </c>
      <c r="K15" s="45">
        <f>IF(H15&gt;0,(B15*D15+F15*H15)/36,(B15*D15+F15*H15)/18)</f>
        <v>0</v>
      </c>
      <c r="L15" s="45">
        <f>IF(I15&gt;0,(B15*E15+F15*I15)/36,(B15*E15+F15*I15)/18)</f>
        <v>1.92</v>
      </c>
      <c r="M15" s="46">
        <f>SUM(J15:L15)</f>
        <v>26.25</v>
      </c>
    </row>
    <row r="16" spans="1:13" s="10" customFormat="1" ht="21">
      <c r="A16" s="9" t="s">
        <v>23</v>
      </c>
      <c r="B16" s="3">
        <v>0</v>
      </c>
      <c r="C16" s="3">
        <v>0</v>
      </c>
      <c r="D16" s="3">
        <v>0</v>
      </c>
      <c r="E16" s="3">
        <v>0</v>
      </c>
      <c r="F16" s="3">
        <v>21</v>
      </c>
      <c r="G16" s="3">
        <v>6</v>
      </c>
      <c r="H16" s="3">
        <v>0</v>
      </c>
      <c r="I16" s="3">
        <v>0</v>
      </c>
      <c r="J16" s="45">
        <f>(B16*C16+F16*G16)/18</f>
        <v>7</v>
      </c>
      <c r="K16" s="45">
        <f>(B16*D16+F16*H16)/18</f>
        <v>0</v>
      </c>
      <c r="L16" s="45">
        <f>(B16*E16+F16*I16)/18</f>
        <v>0</v>
      </c>
      <c r="M16" s="46">
        <f>SUM(J16:L16)</f>
        <v>7</v>
      </c>
    </row>
    <row r="17" spans="1:14" s="10" customFormat="1" ht="21">
      <c r="A17" s="11" t="s">
        <v>99</v>
      </c>
      <c r="B17" s="6">
        <f>SUM(B13:B16)</f>
        <v>75</v>
      </c>
      <c r="C17" s="6"/>
      <c r="D17" s="6"/>
      <c r="E17" s="6"/>
      <c r="F17" s="6">
        <f>SUM(F13:F16)</f>
        <v>111</v>
      </c>
      <c r="G17" s="6"/>
      <c r="H17" s="6"/>
      <c r="I17" s="6"/>
      <c r="J17" s="47">
        <f>SUM(J13:J16)</f>
        <v>61.44</v>
      </c>
      <c r="K17" s="47">
        <f>SUM(K13:K16)</f>
        <v>23.22</v>
      </c>
      <c r="L17" s="47">
        <f>SUM(L13:L16)</f>
        <v>17.25</v>
      </c>
      <c r="M17" s="48">
        <f>SUM(M13:M16)</f>
        <v>101.91</v>
      </c>
      <c r="N17" s="75"/>
    </row>
    <row r="18" spans="1:13" ht="20.25" customHeight="1">
      <c r="A18" s="98" t="s">
        <v>98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1:13" s="10" customFormat="1" ht="21">
      <c r="A19" s="9" t="s">
        <v>13</v>
      </c>
      <c r="B19" s="3">
        <v>29</v>
      </c>
      <c r="C19" s="3">
        <v>8</v>
      </c>
      <c r="D19" s="3">
        <v>7</v>
      </c>
      <c r="E19" s="3">
        <v>4</v>
      </c>
      <c r="F19" s="3">
        <v>42</v>
      </c>
      <c r="G19" s="3">
        <v>3</v>
      </c>
      <c r="H19" s="3">
        <v>8</v>
      </c>
      <c r="I19" s="3">
        <v>9</v>
      </c>
      <c r="J19" s="45">
        <f>IF(G19&gt;0,(B19*C19+F19*G19)/36,(B19*C19+F19*G19)/18)</f>
        <v>9.94</v>
      </c>
      <c r="K19" s="45">
        <f>IF(H19&gt;0,(B19*D19+F19*H19)/36,(B19*D19+F19*H19)/18)</f>
        <v>14.97</v>
      </c>
      <c r="L19" s="45">
        <f>IF(I19&gt;0,(B19*E19+F19*I19)/36,(B19*E19+F19*I19)/18)</f>
        <v>13.72</v>
      </c>
      <c r="M19" s="46">
        <f>SUM(J19:L19)</f>
        <v>38.63</v>
      </c>
    </row>
    <row r="20" spans="1:13" s="10" customFormat="1" ht="21">
      <c r="A20" s="9" t="s">
        <v>12</v>
      </c>
      <c r="B20" s="3">
        <v>0</v>
      </c>
      <c r="C20" s="3">
        <v>0</v>
      </c>
      <c r="D20" s="3">
        <v>0</v>
      </c>
      <c r="E20" s="3">
        <v>0</v>
      </c>
      <c r="F20" s="3">
        <v>25</v>
      </c>
      <c r="G20" s="3">
        <v>12</v>
      </c>
      <c r="H20" s="3">
        <v>3</v>
      </c>
      <c r="I20" s="3">
        <v>6</v>
      </c>
      <c r="J20" s="45">
        <f>(B20*C20+F20*G20)/18</f>
        <v>16.67</v>
      </c>
      <c r="K20" s="45">
        <f>(B20*D20+F20*H20)/18</f>
        <v>4.17</v>
      </c>
      <c r="L20" s="45">
        <f>(B20*E20+F20*I20)/18</f>
        <v>8.33</v>
      </c>
      <c r="M20" s="46">
        <f>SUM(J20:L20)</f>
        <v>29.17</v>
      </c>
    </row>
    <row r="21" spans="1:13" s="10" customFormat="1" ht="21">
      <c r="A21" s="9" t="s">
        <v>22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45">
        <f>IF(G21&gt;0,(B21*C21+F21*G21)/36,(B21*C21+F21*G21)/18)</f>
        <v>0</v>
      </c>
      <c r="K21" s="45">
        <f>IF(H21&gt;0,(B21*D21+F21*H21)/36,(B21*D21+F21*H21)/18)</f>
        <v>0</v>
      </c>
      <c r="L21" s="45">
        <f>IF(I21&gt;0,(B21*E21+F21*I21)/36,(B21*E21+F21*I21)/18)</f>
        <v>0</v>
      </c>
      <c r="M21" s="46"/>
    </row>
    <row r="22" spans="1:13" s="10" customFormat="1" ht="21">
      <c r="A22" s="9" t="s">
        <v>23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45">
        <f>IF(G22&gt;0,(B22*C22+F22*G22)/36,(B22*C22+F22*G22)/18)</f>
        <v>0</v>
      </c>
      <c r="K22" s="45">
        <f>IF(H22&gt;0,(B22*D22+F22*H22)/36,(B22*D22+F22*H22)/18)</f>
        <v>0</v>
      </c>
      <c r="L22" s="45">
        <f>IF(I22&gt;0,(B22*E22+F22*I22)/36,(B22*E22+F22*I22)/18)</f>
        <v>0</v>
      </c>
      <c r="M22" s="46"/>
    </row>
    <row r="23" spans="1:14" s="10" customFormat="1" ht="21">
      <c r="A23" s="11" t="s">
        <v>100</v>
      </c>
      <c r="B23" s="6">
        <f>SUM(B19:B22)</f>
        <v>29</v>
      </c>
      <c r="C23" s="6"/>
      <c r="D23" s="6"/>
      <c r="E23" s="6"/>
      <c r="F23" s="6">
        <f>SUM(F19:F22)</f>
        <v>67</v>
      </c>
      <c r="G23" s="6"/>
      <c r="H23" s="6"/>
      <c r="I23" s="6"/>
      <c r="J23" s="47">
        <f>SUM(J19:J22)</f>
        <v>26.61</v>
      </c>
      <c r="K23" s="47">
        <f>SUM(K19:K22)</f>
        <v>19.14</v>
      </c>
      <c r="L23" s="47">
        <f>SUM(L19:L22)</f>
        <v>22.05</v>
      </c>
      <c r="M23" s="48">
        <f>SUM(M19:M22)</f>
        <v>67.8</v>
      </c>
      <c r="N23" s="75"/>
    </row>
    <row r="24" spans="1:13" ht="18.75" customHeight="1">
      <c r="A24" s="98" t="s">
        <v>301</v>
      </c>
      <c r="B24" s="99"/>
      <c r="C24" s="99"/>
      <c r="D24" s="99"/>
      <c r="E24" s="99"/>
      <c r="F24" s="99"/>
      <c r="G24" s="99"/>
      <c r="H24" s="99"/>
      <c r="I24" s="99"/>
      <c r="J24" s="85"/>
      <c r="K24" s="85"/>
      <c r="L24" s="85"/>
      <c r="M24" s="109"/>
    </row>
    <row r="25" spans="1:13" s="10" customFormat="1" ht="21">
      <c r="A25" s="9" t="s">
        <v>13</v>
      </c>
      <c r="B25" s="3">
        <v>41</v>
      </c>
      <c r="C25" s="3">
        <v>9</v>
      </c>
      <c r="D25" s="3">
        <v>7</v>
      </c>
      <c r="E25" s="3">
        <v>4</v>
      </c>
      <c r="F25" s="3">
        <v>36</v>
      </c>
      <c r="G25" s="3">
        <v>3</v>
      </c>
      <c r="H25" s="3">
        <v>11</v>
      </c>
      <c r="I25" s="3">
        <v>6</v>
      </c>
      <c r="J25" s="45">
        <f>IF(G25&gt;0,(B25*C25+F25*G25)/36,(B25*C25+F25*G25)/18)</f>
        <v>13.25</v>
      </c>
      <c r="K25" s="45">
        <f>IF(H25&gt;0,(B25*D25+F25*H25)/36,(B25*D25+F25*H25)/18)</f>
        <v>18.97</v>
      </c>
      <c r="L25" s="45">
        <f>IF(I25&gt;0,(B25*E25+F25*I25)/36,(B25*E25+F25*I25)/18)</f>
        <v>10.56</v>
      </c>
      <c r="M25" s="46">
        <f>SUM(J25:L25)</f>
        <v>42.78</v>
      </c>
    </row>
    <row r="26" spans="1:13" s="10" customFormat="1" ht="21">
      <c r="A26" s="9" t="s">
        <v>12</v>
      </c>
      <c r="B26" s="3">
        <v>0</v>
      </c>
      <c r="C26" s="3">
        <v>0</v>
      </c>
      <c r="D26" s="3">
        <v>0</v>
      </c>
      <c r="E26" s="3">
        <v>0</v>
      </c>
      <c r="F26" s="3">
        <v>39</v>
      </c>
      <c r="G26" s="3">
        <v>12</v>
      </c>
      <c r="H26" s="3">
        <v>3</v>
      </c>
      <c r="I26" s="3">
        <v>4</v>
      </c>
      <c r="J26" s="45">
        <f>(B26*C26+F26*G26)/18</f>
        <v>26</v>
      </c>
      <c r="K26" s="45">
        <f>(B26*D26+F26*H26)/18</f>
        <v>6.5</v>
      </c>
      <c r="L26" s="45">
        <f>(B26*E26+F26*I26)/18</f>
        <v>8.67</v>
      </c>
      <c r="M26" s="46">
        <f>SUM(J26:L26)</f>
        <v>41.17</v>
      </c>
    </row>
    <row r="27" spans="1:13" s="10" customFormat="1" ht="21">
      <c r="A27" s="9" t="s">
        <v>22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45">
        <f>IF(G27&gt;0,(B27*C27+F27*G27)/36,(B27*C27+F27*G27)/18)</f>
        <v>0</v>
      </c>
      <c r="K27" s="45">
        <f>IF(H27&gt;0,(B27*D27+F27*H27)/36,(B27*D27+F27*H27)/18)</f>
        <v>0</v>
      </c>
      <c r="L27" s="45">
        <f>IF(I27&gt;0,(B27*E27+F27*I27)/36,(B27*E27+F27*I27)/18)</f>
        <v>0</v>
      </c>
      <c r="M27" s="46"/>
    </row>
    <row r="28" spans="1:13" s="10" customFormat="1" ht="21">
      <c r="A28" s="9" t="s">
        <v>23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45">
        <f>IF(G28&gt;0,(B28*C28+F28*G28)/36,(B28*C28+F28*G28)/18)</f>
        <v>0</v>
      </c>
      <c r="K28" s="45">
        <f>IF(H28&gt;0,(B28*D28+F28*H28)/36,(B28*D28+F28*H28)/18)</f>
        <v>0</v>
      </c>
      <c r="L28" s="45">
        <f>IF(I28&gt;0,(B28*E28+F28*I28)/36,(B28*E28+F28*I28)/18)</f>
        <v>0</v>
      </c>
      <c r="M28" s="46"/>
    </row>
    <row r="29" spans="1:14" s="10" customFormat="1" ht="21">
      <c r="A29" s="11" t="s">
        <v>102</v>
      </c>
      <c r="B29" s="6">
        <f>SUM(B25:B28)</f>
        <v>41</v>
      </c>
      <c r="C29" s="6"/>
      <c r="D29" s="6"/>
      <c r="E29" s="6"/>
      <c r="F29" s="6">
        <f>SUM(F25:F28)</f>
        <v>75</v>
      </c>
      <c r="G29" s="6"/>
      <c r="H29" s="6"/>
      <c r="I29" s="6"/>
      <c r="J29" s="47">
        <f>SUM(J25:J28)</f>
        <v>39.25</v>
      </c>
      <c r="K29" s="47">
        <f>SUM(K25:K28)</f>
        <v>25.47</v>
      </c>
      <c r="L29" s="47">
        <f>SUM(L25:L28)</f>
        <v>19.23</v>
      </c>
      <c r="M29" s="48">
        <f>SUM(M25:M28)</f>
        <v>83.95</v>
      </c>
      <c r="N29" s="75"/>
    </row>
    <row r="30" spans="1:13" ht="18.75" customHeight="1">
      <c r="A30" s="98" t="s">
        <v>302</v>
      </c>
      <c r="B30" s="99"/>
      <c r="C30" s="99"/>
      <c r="D30" s="99"/>
      <c r="E30" s="99"/>
      <c r="F30" s="99"/>
      <c r="G30" s="99"/>
      <c r="H30" s="99"/>
      <c r="I30" s="99"/>
      <c r="J30" s="85"/>
      <c r="K30" s="85"/>
      <c r="L30" s="85"/>
      <c r="M30" s="109"/>
    </row>
    <row r="31" spans="1:13" s="10" customFormat="1" ht="21">
      <c r="A31" s="9" t="s">
        <v>13</v>
      </c>
      <c r="B31" s="3">
        <v>30</v>
      </c>
      <c r="C31" s="3">
        <v>2</v>
      </c>
      <c r="D31" s="3">
        <v>14</v>
      </c>
      <c r="E31" s="3">
        <v>4</v>
      </c>
      <c r="F31" s="3">
        <v>40</v>
      </c>
      <c r="G31" s="3">
        <v>3</v>
      </c>
      <c r="H31" s="3">
        <v>7</v>
      </c>
      <c r="I31" s="3">
        <v>10</v>
      </c>
      <c r="J31" s="45">
        <f>IF(G31&gt;0,(B31*C31+F31*G31)/36,(B31*C31+F31*G31)/18)</f>
        <v>5</v>
      </c>
      <c r="K31" s="45">
        <f>IF(H31&gt;0,(B31*D31+F31*H31)/36,(B31*D31+F31*H31)/18)</f>
        <v>19.44</v>
      </c>
      <c r="L31" s="45">
        <f>IF(I31&gt;0,(B31*E31+F31*I31)/36,(B31*E31+F31*I31)/18)</f>
        <v>14.44</v>
      </c>
      <c r="M31" s="46">
        <f>SUM(J31:L31)</f>
        <v>38.88</v>
      </c>
    </row>
    <row r="32" spans="1:13" s="10" customFormat="1" ht="21">
      <c r="A32" s="9" t="s">
        <v>12</v>
      </c>
      <c r="B32" s="3">
        <v>0</v>
      </c>
      <c r="C32" s="3">
        <v>0</v>
      </c>
      <c r="D32" s="3">
        <v>0</v>
      </c>
      <c r="E32" s="3">
        <v>0</v>
      </c>
      <c r="F32" s="3">
        <v>29</v>
      </c>
      <c r="G32" s="3">
        <v>10</v>
      </c>
      <c r="H32" s="3">
        <v>3</v>
      </c>
      <c r="I32" s="3">
        <v>6</v>
      </c>
      <c r="J32" s="45">
        <f>(B32*C32+F32*G32)/18</f>
        <v>16.11</v>
      </c>
      <c r="K32" s="45">
        <f>(B32*D32+F32*H32)/18</f>
        <v>4.83</v>
      </c>
      <c r="L32" s="45">
        <f>(B32*E32+F32*I32)/18</f>
        <v>9.67</v>
      </c>
      <c r="M32" s="46">
        <f>SUM(J32:L32)</f>
        <v>30.61</v>
      </c>
    </row>
    <row r="33" spans="1:13" s="10" customFormat="1" ht="21">
      <c r="A33" s="9" t="s">
        <v>22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45">
        <f>IF(G33&gt;0,(B33*C33+F33*G33)/36,(B33*C33+F33*G33)/18)</f>
        <v>0</v>
      </c>
      <c r="K33" s="45">
        <f>IF(H33&gt;0,(B33*D33+F33*H33)/36,(B33*D33+F33*H33)/18)</f>
        <v>0</v>
      </c>
      <c r="L33" s="45">
        <f>IF(I33&gt;0,(B33*E33+F33*I33)/36,(B33*E33+F33*I33)/18)</f>
        <v>0</v>
      </c>
      <c r="M33" s="46"/>
    </row>
    <row r="34" spans="1:13" s="10" customFormat="1" ht="21">
      <c r="A34" s="9" t="s">
        <v>23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45">
        <f>IF(G34&gt;0,(B34*C34+F34*G34)/36,(B34*C34+F34*G34)/18)</f>
        <v>0</v>
      </c>
      <c r="K34" s="45">
        <f>IF(H34&gt;0,(B34*D34+F34*H34)/36,(B34*D34+F34*H34)/18)</f>
        <v>0</v>
      </c>
      <c r="L34" s="45">
        <f>IF(I34&gt;0,(B34*E34+F34*I34)/36,(B34*E34+F34*I34)/18)</f>
        <v>0</v>
      </c>
      <c r="M34" s="46"/>
    </row>
    <row r="35" spans="1:14" s="10" customFormat="1" ht="21">
      <c r="A35" s="11" t="s">
        <v>103</v>
      </c>
      <c r="B35" s="6">
        <f>SUM(B31:B34)</f>
        <v>30</v>
      </c>
      <c r="C35" s="6"/>
      <c r="D35" s="6"/>
      <c r="E35" s="6"/>
      <c r="F35" s="6">
        <f>SUM(F31:F34)</f>
        <v>69</v>
      </c>
      <c r="G35" s="6"/>
      <c r="H35" s="6"/>
      <c r="I35" s="6"/>
      <c r="J35" s="47">
        <f>SUM(J31:J34)</f>
        <v>21.11</v>
      </c>
      <c r="K35" s="47">
        <f>SUM(K31:K34)</f>
        <v>24.27</v>
      </c>
      <c r="L35" s="47">
        <f>SUM(L31:L34)</f>
        <v>24.11</v>
      </c>
      <c r="M35" s="48">
        <f>SUM(M31:M34)</f>
        <v>69.49</v>
      </c>
      <c r="N35" s="75"/>
    </row>
    <row r="36" spans="1:13" ht="18.75" customHeight="1">
      <c r="A36" s="98" t="s">
        <v>303</v>
      </c>
      <c r="B36" s="99"/>
      <c r="C36" s="99"/>
      <c r="D36" s="99"/>
      <c r="E36" s="99"/>
      <c r="F36" s="99"/>
      <c r="G36" s="99"/>
      <c r="H36" s="99"/>
      <c r="I36" s="99"/>
      <c r="J36" s="85"/>
      <c r="K36" s="85"/>
      <c r="L36" s="85"/>
      <c r="M36" s="109"/>
    </row>
    <row r="37" spans="1:13" s="10" customFormat="1" ht="21">
      <c r="A37" s="9" t="s">
        <v>13</v>
      </c>
      <c r="B37" s="3">
        <v>32</v>
      </c>
      <c r="C37" s="3">
        <v>12</v>
      </c>
      <c r="D37" s="3">
        <v>7</v>
      </c>
      <c r="E37" s="3">
        <v>3</v>
      </c>
      <c r="F37" s="3">
        <v>41</v>
      </c>
      <c r="G37" s="3">
        <v>6</v>
      </c>
      <c r="H37" s="3">
        <v>7</v>
      </c>
      <c r="I37" s="3">
        <v>7</v>
      </c>
      <c r="J37" s="45">
        <f>IF(G37&gt;0,(B37*C37+F37*G37)/36,(B37*C37+F37*G37)/18)</f>
        <v>17.5</v>
      </c>
      <c r="K37" s="45">
        <f>IF(H37&gt;0,(B37*D37+F37*H37)/36,(B37*D37+F37*H37)/18)</f>
        <v>14.19</v>
      </c>
      <c r="L37" s="45">
        <f>IF(I37&gt;0,(B37*E37+F37*I37)/36,(B37*E37+F37*I37)/18)</f>
        <v>10.64</v>
      </c>
      <c r="M37" s="46">
        <f>SUM(J37:L37)</f>
        <v>42.33</v>
      </c>
    </row>
    <row r="38" spans="1:13" s="10" customFormat="1" ht="21">
      <c r="A38" s="9" t="s">
        <v>12</v>
      </c>
      <c r="B38" s="3">
        <v>0</v>
      </c>
      <c r="C38" s="3">
        <v>0</v>
      </c>
      <c r="D38" s="3">
        <v>0</v>
      </c>
      <c r="E38" s="3">
        <v>0</v>
      </c>
      <c r="F38" s="3">
        <v>28</v>
      </c>
      <c r="G38" s="3">
        <v>9</v>
      </c>
      <c r="H38" s="3">
        <v>7</v>
      </c>
      <c r="I38" s="3">
        <v>4</v>
      </c>
      <c r="J38" s="45">
        <f>(B38*C38+F38*G38)/18</f>
        <v>14</v>
      </c>
      <c r="K38" s="45">
        <f>(B38*D38+F38*H38)/18</f>
        <v>10.89</v>
      </c>
      <c r="L38" s="45">
        <f>(B38*E38+F38*I38)/18</f>
        <v>6.22</v>
      </c>
      <c r="M38" s="46">
        <f>SUM(J38:L38)</f>
        <v>31.11</v>
      </c>
    </row>
    <row r="39" spans="1:13" s="10" customFormat="1" ht="21">
      <c r="A39" s="9" t="s">
        <v>22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45">
        <f>IF(G39&gt;0,(B39*C39+F39*G39)/36,(B39*C39+F39*G39)/18)</f>
        <v>0</v>
      </c>
      <c r="K39" s="45">
        <f>IF(H39&gt;0,(B39*D39+F39*H39)/36,(B39*D39+F39*H39)/18)</f>
        <v>0</v>
      </c>
      <c r="L39" s="45">
        <f>IF(I39&gt;0,(B39*E39+F39*I39)/36,(B39*E39+F39*I39)/18)</f>
        <v>0</v>
      </c>
      <c r="M39" s="46"/>
    </row>
    <row r="40" spans="1:13" s="10" customFormat="1" ht="21">
      <c r="A40" s="9" t="s">
        <v>23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45">
        <f>IF(G40&gt;0,(B40*C40+F40*G40)/36,(B40*C40+F40*G40)/18)</f>
        <v>0</v>
      </c>
      <c r="K40" s="45">
        <f>IF(H40&gt;0,(B40*D40+F40*H40)/36,(B40*D40+F40*H40)/18)</f>
        <v>0</v>
      </c>
      <c r="L40" s="45">
        <f>IF(I40&gt;0,(B40*E40+F40*I40)/36,(B40*E40+F40*I40)/18)</f>
        <v>0</v>
      </c>
      <c r="M40" s="46"/>
    </row>
    <row r="41" spans="1:14" s="10" customFormat="1" ht="21">
      <c r="A41" s="11" t="s">
        <v>104</v>
      </c>
      <c r="B41" s="6">
        <f>SUM(B37:B40)</f>
        <v>32</v>
      </c>
      <c r="C41" s="6"/>
      <c r="D41" s="6"/>
      <c r="E41" s="6"/>
      <c r="F41" s="6">
        <f>SUM(F37:F40)</f>
        <v>69</v>
      </c>
      <c r="G41" s="6"/>
      <c r="H41" s="6"/>
      <c r="I41" s="6"/>
      <c r="J41" s="47">
        <f>SUM(J37:J40)</f>
        <v>31.5</v>
      </c>
      <c r="K41" s="47">
        <f>SUM(K37:K40)</f>
        <v>25.08</v>
      </c>
      <c r="L41" s="47">
        <f>SUM(L37:L40)</f>
        <v>16.86</v>
      </c>
      <c r="M41" s="48">
        <f>SUM(M37:M40)</f>
        <v>73.44</v>
      </c>
      <c r="N41" s="75"/>
    </row>
    <row r="42" spans="1:13" s="10" customFormat="1" ht="21">
      <c r="A42" s="98" t="s">
        <v>304</v>
      </c>
      <c r="B42" s="99"/>
      <c r="C42" s="99"/>
      <c r="D42" s="99"/>
      <c r="E42" s="99"/>
      <c r="F42" s="99"/>
      <c r="G42" s="99"/>
      <c r="H42" s="99"/>
      <c r="I42" s="99"/>
      <c r="J42" s="85"/>
      <c r="K42" s="85"/>
      <c r="L42" s="85"/>
      <c r="M42" s="109"/>
    </row>
    <row r="43" spans="1:13" s="10" customFormat="1" ht="21">
      <c r="A43" s="9" t="s">
        <v>13</v>
      </c>
      <c r="B43" s="3">
        <v>0</v>
      </c>
      <c r="C43" s="3">
        <v>0</v>
      </c>
      <c r="D43" s="3">
        <v>0</v>
      </c>
      <c r="E43" s="3">
        <v>0</v>
      </c>
      <c r="F43" s="3">
        <v>21</v>
      </c>
      <c r="G43" s="3">
        <v>12</v>
      </c>
      <c r="H43" s="3">
        <v>3</v>
      </c>
      <c r="I43" s="3">
        <v>4</v>
      </c>
      <c r="J43" s="45">
        <f>(B43*C43+F43*G43)/18</f>
        <v>14</v>
      </c>
      <c r="K43" s="45">
        <f>(B43*D43+F43*H43)/18</f>
        <v>3.5</v>
      </c>
      <c r="L43" s="45">
        <f>(B43*E43+F43*I43)/18</f>
        <v>4.67</v>
      </c>
      <c r="M43" s="46">
        <f>SUM(J43:L43)</f>
        <v>22.17</v>
      </c>
    </row>
    <row r="44" spans="1:13" s="10" customFormat="1" ht="21">
      <c r="A44" s="9" t="s">
        <v>12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45"/>
      <c r="K44" s="45"/>
      <c r="L44" s="45"/>
      <c r="M44" s="46"/>
    </row>
    <row r="45" spans="1:13" s="10" customFormat="1" ht="21">
      <c r="A45" s="9" t="s">
        <v>22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45"/>
      <c r="K45" s="45"/>
      <c r="L45" s="45"/>
      <c r="M45" s="46"/>
    </row>
    <row r="46" spans="1:13" s="10" customFormat="1" ht="21">
      <c r="A46" s="9" t="s">
        <v>23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45"/>
      <c r="K46" s="45"/>
      <c r="L46" s="45"/>
      <c r="M46" s="46"/>
    </row>
    <row r="47" spans="1:14" s="10" customFormat="1" ht="21">
      <c r="A47" s="86" t="s">
        <v>114</v>
      </c>
      <c r="B47" s="6">
        <f>SUM(B43:B46)</f>
        <v>0</v>
      </c>
      <c r="C47" s="6"/>
      <c r="D47" s="6"/>
      <c r="E47" s="6"/>
      <c r="F47" s="6">
        <f>SUM(F43:F46)</f>
        <v>21</v>
      </c>
      <c r="G47" s="6"/>
      <c r="H47" s="6"/>
      <c r="I47" s="6"/>
      <c r="J47" s="47">
        <f>SUM(J43:J46)</f>
        <v>14</v>
      </c>
      <c r="K47" s="47">
        <f>SUM(K43:K46)</f>
        <v>3.5</v>
      </c>
      <c r="L47" s="47">
        <f>SUM(L43:L46)</f>
        <v>4.67</v>
      </c>
      <c r="M47" s="48">
        <f>SUM(M43:M46)</f>
        <v>22.17</v>
      </c>
      <c r="N47" s="75"/>
    </row>
    <row r="48" spans="1:13" s="10" customFormat="1" ht="21">
      <c r="A48" s="98" t="s">
        <v>305</v>
      </c>
      <c r="B48" s="99"/>
      <c r="C48" s="99"/>
      <c r="D48" s="99"/>
      <c r="E48" s="99"/>
      <c r="F48" s="99"/>
      <c r="G48" s="99"/>
      <c r="H48" s="99"/>
      <c r="I48" s="99"/>
      <c r="J48" s="85"/>
      <c r="K48" s="85"/>
      <c r="L48" s="85"/>
      <c r="M48" s="109"/>
    </row>
    <row r="49" spans="1:13" s="10" customFormat="1" ht="21">
      <c r="A49" s="9" t="s">
        <v>13</v>
      </c>
      <c r="B49" s="3">
        <v>0</v>
      </c>
      <c r="C49" s="3">
        <v>0</v>
      </c>
      <c r="D49" s="3">
        <v>0</v>
      </c>
      <c r="E49" s="3">
        <v>0</v>
      </c>
      <c r="F49" s="3">
        <v>33</v>
      </c>
      <c r="G49" s="3">
        <v>12</v>
      </c>
      <c r="H49" s="3">
        <v>6</v>
      </c>
      <c r="I49" s="3">
        <v>3</v>
      </c>
      <c r="J49" s="45">
        <f>(B49*C49+F49*G49)/18</f>
        <v>22</v>
      </c>
      <c r="K49" s="45">
        <f>(B49*D49+F49*H49)/18</f>
        <v>11</v>
      </c>
      <c r="L49" s="45">
        <f>(B49*E49+F49*I49)/18</f>
        <v>5.5</v>
      </c>
      <c r="M49" s="46">
        <f>SUM(J49:L49)</f>
        <v>38.5</v>
      </c>
    </row>
    <row r="50" spans="1:13" s="10" customFormat="1" ht="21">
      <c r="A50" s="9" t="s">
        <v>12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45"/>
      <c r="K50" s="45"/>
      <c r="L50" s="45"/>
      <c r="M50" s="46"/>
    </row>
    <row r="51" spans="1:13" s="10" customFormat="1" ht="21">
      <c r="A51" s="9" t="s">
        <v>22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45"/>
      <c r="K51" s="45"/>
      <c r="L51" s="45"/>
      <c r="M51" s="46"/>
    </row>
    <row r="52" spans="1:13" s="10" customFormat="1" ht="21">
      <c r="A52" s="9" t="s">
        <v>23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45"/>
      <c r="K52" s="45"/>
      <c r="L52" s="45"/>
      <c r="M52" s="46"/>
    </row>
    <row r="53" spans="1:14" s="10" customFormat="1" ht="21">
      <c r="A53" s="86" t="s">
        <v>349</v>
      </c>
      <c r="B53" s="6">
        <f>SUM(B49:B52)</f>
        <v>0</v>
      </c>
      <c r="C53" s="6"/>
      <c r="D53" s="6"/>
      <c r="E53" s="6"/>
      <c r="F53" s="6">
        <f>SUM(F49:F52)</f>
        <v>33</v>
      </c>
      <c r="G53" s="6"/>
      <c r="H53" s="6"/>
      <c r="I53" s="6"/>
      <c r="J53" s="47">
        <f>SUM(J49:J52)</f>
        <v>22</v>
      </c>
      <c r="K53" s="47">
        <f>SUM(K49:K52)</f>
        <v>11</v>
      </c>
      <c r="L53" s="47">
        <f>SUM(L49:L52)</f>
        <v>5.5</v>
      </c>
      <c r="M53" s="48">
        <f>SUM(M49:M52)</f>
        <v>38.5</v>
      </c>
      <c r="N53" s="75"/>
    </row>
    <row r="54" spans="1:14" s="10" customFormat="1" ht="23.25">
      <c r="A54" s="13" t="s">
        <v>33</v>
      </c>
      <c r="B54" s="7">
        <f>B41+B35+B29+B23+B17+B11+B47+B53</f>
        <v>263</v>
      </c>
      <c r="C54" s="7"/>
      <c r="D54" s="7"/>
      <c r="E54" s="7"/>
      <c r="F54" s="7">
        <f>F41+F35+F29+F23+F17+F11+F47+F53</f>
        <v>539</v>
      </c>
      <c r="G54" s="7"/>
      <c r="H54" s="7"/>
      <c r="I54" s="7"/>
      <c r="J54" s="56">
        <f>J41+J35+J29+J23+J17+J11+J47+J53</f>
        <v>280.86</v>
      </c>
      <c r="K54" s="56">
        <f>K41+K35+K29+K23+K17+K11+K47+K53</f>
        <v>156.4</v>
      </c>
      <c r="L54" s="56">
        <f>L41+L35+L29+L23+L17+L11+L47+L53</f>
        <v>124.01</v>
      </c>
      <c r="M54" s="57">
        <f>M41+M35+M29+M23+M17+M11+M47+M53</f>
        <v>561.27</v>
      </c>
      <c r="N54" s="75"/>
    </row>
    <row r="55" spans="1:13" s="10" customFormat="1" ht="21">
      <c r="A55" s="98" t="s">
        <v>271</v>
      </c>
      <c r="B55" s="99"/>
      <c r="C55" s="99"/>
      <c r="D55" s="99"/>
      <c r="E55" s="99"/>
      <c r="F55" s="99"/>
      <c r="G55" s="99"/>
      <c r="H55" s="99"/>
      <c r="I55" s="99"/>
      <c r="J55" s="85"/>
      <c r="K55" s="85"/>
      <c r="L55" s="85"/>
      <c r="M55" s="109"/>
    </row>
    <row r="56" spans="1:13" s="10" customFormat="1" ht="21">
      <c r="A56" s="9" t="s">
        <v>13</v>
      </c>
      <c r="B56" s="3">
        <v>0</v>
      </c>
      <c r="C56" s="3">
        <v>0</v>
      </c>
      <c r="D56" s="3">
        <v>0</v>
      </c>
      <c r="E56" s="3">
        <v>0</v>
      </c>
      <c r="F56" s="3">
        <v>29</v>
      </c>
      <c r="G56" s="3">
        <v>12</v>
      </c>
      <c r="H56" s="3">
        <v>6</v>
      </c>
      <c r="I56" s="3">
        <v>3</v>
      </c>
      <c r="J56" s="45">
        <f>(B56*C56+F56*G56)/18</f>
        <v>19.33</v>
      </c>
      <c r="K56" s="45">
        <f>(B56*D56+F56*H56)/18</f>
        <v>9.67</v>
      </c>
      <c r="L56" s="45">
        <f>(B56*E56+F56*I56)/18</f>
        <v>4.83</v>
      </c>
      <c r="M56" s="46">
        <f>SUM(J56:L56)</f>
        <v>33.83</v>
      </c>
    </row>
    <row r="57" spans="1:13" s="10" customFormat="1" ht="21">
      <c r="A57" s="9" t="s">
        <v>12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45"/>
      <c r="K57" s="45"/>
      <c r="L57" s="45"/>
      <c r="M57" s="46"/>
    </row>
    <row r="58" spans="1:13" s="10" customFormat="1" ht="21">
      <c r="A58" s="9" t="s">
        <v>22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45"/>
      <c r="K58" s="45"/>
      <c r="L58" s="45"/>
      <c r="M58" s="46"/>
    </row>
    <row r="59" spans="1:13" s="10" customFormat="1" ht="21">
      <c r="A59" s="9" t="s">
        <v>23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45"/>
      <c r="K59" s="45"/>
      <c r="L59" s="45"/>
      <c r="M59" s="46"/>
    </row>
    <row r="60" spans="1:13" s="10" customFormat="1" ht="21">
      <c r="A60" s="86" t="s">
        <v>349</v>
      </c>
      <c r="B60" s="6">
        <f>SUM(B56:B59)</f>
        <v>0</v>
      </c>
      <c r="C60" s="6"/>
      <c r="D60" s="6"/>
      <c r="E60" s="6"/>
      <c r="F60" s="6">
        <f>SUM(F56:F59)</f>
        <v>29</v>
      </c>
      <c r="G60" s="6"/>
      <c r="H60" s="6"/>
      <c r="I60" s="6"/>
      <c r="J60" s="47">
        <f>SUM(J56:J59)</f>
        <v>19.33</v>
      </c>
      <c r="K60" s="47">
        <f>SUM(K56:K59)</f>
        <v>9.67</v>
      </c>
      <c r="L60" s="47">
        <f>SUM(L56:L59)</f>
        <v>4.83</v>
      </c>
      <c r="M60" s="48">
        <f>SUM(M56:M59)</f>
        <v>33.83</v>
      </c>
    </row>
    <row r="61" spans="1:14" s="10" customFormat="1" ht="24" thickBot="1">
      <c r="A61" s="14" t="s">
        <v>39</v>
      </c>
      <c r="B61" s="8">
        <f>SUM(B60)</f>
        <v>0</v>
      </c>
      <c r="C61" s="8"/>
      <c r="D61" s="8"/>
      <c r="E61" s="8"/>
      <c r="F61" s="8">
        <f>SUM(F60)</f>
        <v>29</v>
      </c>
      <c r="G61" s="8"/>
      <c r="H61" s="8"/>
      <c r="I61" s="8"/>
      <c r="J61" s="61">
        <f>SUM(J60)</f>
        <v>19.33</v>
      </c>
      <c r="K61" s="61">
        <f>SUM(K60)</f>
        <v>9.67</v>
      </c>
      <c r="L61" s="61">
        <f>SUM(L60)</f>
        <v>4.83</v>
      </c>
      <c r="M61" s="62">
        <f>SUM(M60)</f>
        <v>33.83</v>
      </c>
      <c r="N61" s="75"/>
    </row>
    <row r="62" spans="1:14" s="10" customFormat="1" ht="24" thickBot="1">
      <c r="A62" s="39" t="s">
        <v>264</v>
      </c>
      <c r="B62" s="28">
        <f>SUM(B61+B54)</f>
        <v>263</v>
      </c>
      <c r="C62" s="28"/>
      <c r="D62" s="28"/>
      <c r="E62" s="28"/>
      <c r="F62" s="28">
        <f>SUM(F61+F54)</f>
        <v>568</v>
      </c>
      <c r="G62" s="28"/>
      <c r="H62" s="28"/>
      <c r="I62" s="28"/>
      <c r="J62" s="53">
        <f>SUM(J61+J54)</f>
        <v>300.19</v>
      </c>
      <c r="K62" s="53">
        <f>SUM(K61+K54)</f>
        <v>166.07</v>
      </c>
      <c r="L62" s="53">
        <f>SUM(L61+L54)</f>
        <v>128.84</v>
      </c>
      <c r="M62" s="54">
        <f>SUM(M61+M54)</f>
        <v>595.1</v>
      </c>
      <c r="N62" s="75"/>
    </row>
    <row r="63" spans="1:13" ht="21">
      <c r="A63" s="111" t="s">
        <v>106</v>
      </c>
      <c r="B63" s="112"/>
      <c r="C63" s="112"/>
      <c r="D63" s="112"/>
      <c r="E63" s="112"/>
      <c r="F63" s="112"/>
      <c r="G63" s="112"/>
      <c r="H63" s="112"/>
      <c r="I63" s="112"/>
      <c r="J63" s="113"/>
      <c r="K63" s="113"/>
      <c r="L63" s="113"/>
      <c r="M63" s="114"/>
    </row>
    <row r="64" spans="1:13" s="10" customFormat="1" ht="21">
      <c r="A64" s="9" t="s">
        <v>13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45"/>
      <c r="K64" s="45"/>
      <c r="L64" s="45"/>
      <c r="M64" s="46"/>
    </row>
    <row r="65" spans="1:13" s="10" customFormat="1" ht="21">
      <c r="A65" s="9" t="s">
        <v>12</v>
      </c>
      <c r="B65" s="3">
        <v>32</v>
      </c>
      <c r="C65" s="3">
        <v>6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45">
        <f>(B65*C65+F65*G65)/18</f>
        <v>10.67</v>
      </c>
      <c r="K65" s="45">
        <f>(B65*D65+F65*H65)/18</f>
        <v>0</v>
      </c>
      <c r="L65" s="45">
        <f>(B65*E65+F65*I65)/18</f>
        <v>0</v>
      </c>
      <c r="M65" s="46">
        <f>SUM(J65:L65)</f>
        <v>10.67</v>
      </c>
    </row>
    <row r="66" spans="1:13" s="10" customFormat="1" ht="21">
      <c r="A66" s="9" t="s">
        <v>22</v>
      </c>
      <c r="B66" s="3">
        <v>23</v>
      </c>
      <c r="C66" s="3">
        <v>19</v>
      </c>
      <c r="D66" s="3">
        <v>3</v>
      </c>
      <c r="E66" s="3">
        <v>0</v>
      </c>
      <c r="F66" s="3">
        <v>30</v>
      </c>
      <c r="G66" s="3">
        <v>18</v>
      </c>
      <c r="H66" s="3">
        <v>3</v>
      </c>
      <c r="I66" s="3">
        <v>0</v>
      </c>
      <c r="J66" s="45">
        <f>(B66*C66+F66*G66)/36</f>
        <v>27.14</v>
      </c>
      <c r="K66" s="45">
        <f>(B66*D66+F66*H66)/36</f>
        <v>4.42</v>
      </c>
      <c r="L66" s="45">
        <f>(B66*E66+F66*I66)/36</f>
        <v>0</v>
      </c>
      <c r="M66" s="46">
        <f>SUM(J66:L66)</f>
        <v>31.56</v>
      </c>
    </row>
    <row r="67" spans="1:13" s="10" customFormat="1" ht="21">
      <c r="A67" s="9" t="s">
        <v>256</v>
      </c>
      <c r="B67" s="3">
        <v>0</v>
      </c>
      <c r="C67" s="3">
        <v>0</v>
      </c>
      <c r="D67" s="3">
        <v>0</v>
      </c>
      <c r="E67" s="3">
        <v>0</v>
      </c>
      <c r="F67" s="3">
        <v>17</v>
      </c>
      <c r="G67" s="3">
        <v>0</v>
      </c>
      <c r="H67" s="3">
        <v>0</v>
      </c>
      <c r="I67" s="3">
        <v>0</v>
      </c>
      <c r="J67" s="45"/>
      <c r="K67" s="45"/>
      <c r="L67" s="45"/>
      <c r="M67" s="46"/>
    </row>
    <row r="68" spans="1:13" s="10" customFormat="1" ht="21">
      <c r="A68" s="11" t="s">
        <v>101</v>
      </c>
      <c r="B68" s="6">
        <f>SUM(B64:B67)</f>
        <v>55</v>
      </c>
      <c r="C68" s="6"/>
      <c r="D68" s="6"/>
      <c r="E68" s="6"/>
      <c r="F68" s="6">
        <f>SUM(F64:F67)</f>
        <v>47</v>
      </c>
      <c r="G68" s="6"/>
      <c r="H68" s="6"/>
      <c r="I68" s="6"/>
      <c r="J68" s="47">
        <f>SUM(J66:J67)</f>
        <v>27.14</v>
      </c>
      <c r="K68" s="47">
        <f>SUM(K66:K67)</f>
        <v>4.42</v>
      </c>
      <c r="L68" s="47">
        <f>SUM(L66:L67)</f>
        <v>0</v>
      </c>
      <c r="M68" s="48">
        <f>SUM(M64:M66)</f>
        <v>42.23</v>
      </c>
    </row>
    <row r="69" spans="1:13" ht="21">
      <c r="A69" s="98" t="s">
        <v>107</v>
      </c>
      <c r="B69" s="99"/>
      <c r="C69" s="99"/>
      <c r="D69" s="99"/>
      <c r="E69" s="99"/>
      <c r="F69" s="99"/>
      <c r="G69" s="99"/>
      <c r="H69" s="99"/>
      <c r="I69" s="99"/>
      <c r="J69" s="85"/>
      <c r="K69" s="85"/>
      <c r="L69" s="85"/>
      <c r="M69" s="109"/>
    </row>
    <row r="70" spans="1:13" s="10" customFormat="1" ht="21">
      <c r="A70" s="9" t="s">
        <v>13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45"/>
      <c r="K70" s="45"/>
      <c r="L70" s="45"/>
      <c r="M70" s="46"/>
    </row>
    <row r="71" spans="1:13" s="10" customFormat="1" ht="21">
      <c r="A71" s="9" t="s">
        <v>12</v>
      </c>
      <c r="B71" s="3">
        <v>25</v>
      </c>
      <c r="C71" s="3">
        <v>6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45">
        <f>(B71*C71+F71*G71)/18</f>
        <v>8.33</v>
      </c>
      <c r="K71" s="45">
        <f>(B71*D71+F71*H71)/18</f>
        <v>0</v>
      </c>
      <c r="L71" s="45">
        <f>(B71*E71+F71*I71)/18</f>
        <v>0</v>
      </c>
      <c r="M71" s="46">
        <f>SUM(J71:L71)</f>
        <v>8.33</v>
      </c>
    </row>
    <row r="72" spans="1:13" s="10" customFormat="1" ht="21">
      <c r="A72" s="9" t="s">
        <v>22</v>
      </c>
      <c r="B72" s="3">
        <f>24</f>
        <v>24</v>
      </c>
      <c r="C72" s="3">
        <v>20</v>
      </c>
      <c r="D72" s="3">
        <v>0</v>
      </c>
      <c r="E72" s="3">
        <v>0</v>
      </c>
      <c r="F72" s="3">
        <f>24</f>
        <v>24</v>
      </c>
      <c r="G72" s="3">
        <v>20</v>
      </c>
      <c r="H72" s="3">
        <v>0</v>
      </c>
      <c r="I72" s="3">
        <v>0</v>
      </c>
      <c r="J72" s="45">
        <f>(B72*C72+F72*G72)/36</f>
        <v>26.67</v>
      </c>
      <c r="K72" s="45">
        <f>(B72*D72+F72*H72)/36</f>
        <v>0</v>
      </c>
      <c r="L72" s="45">
        <f>(B72*E72+F72*I72)/36</f>
        <v>0</v>
      </c>
      <c r="M72" s="46">
        <f>SUM(J72:L72)</f>
        <v>26.67</v>
      </c>
    </row>
    <row r="73" spans="1:13" s="10" customFormat="1" ht="21">
      <c r="A73" s="9" t="s">
        <v>256</v>
      </c>
      <c r="B73" s="3">
        <v>0</v>
      </c>
      <c r="C73" s="3">
        <v>0</v>
      </c>
      <c r="D73" s="3">
        <v>0</v>
      </c>
      <c r="E73" s="3">
        <v>0</v>
      </c>
      <c r="F73" s="3">
        <v>8</v>
      </c>
      <c r="G73" s="3">
        <v>0</v>
      </c>
      <c r="H73" s="3">
        <v>0</v>
      </c>
      <c r="I73" s="3">
        <v>0</v>
      </c>
      <c r="J73" s="45"/>
      <c r="K73" s="45"/>
      <c r="L73" s="45"/>
      <c r="M73" s="46"/>
    </row>
    <row r="74" spans="1:13" s="10" customFormat="1" ht="21">
      <c r="A74" s="11" t="s">
        <v>108</v>
      </c>
      <c r="B74" s="6">
        <f>SUM(B70:B73)</f>
        <v>49</v>
      </c>
      <c r="C74" s="6"/>
      <c r="D74" s="6"/>
      <c r="E74" s="6"/>
      <c r="F74" s="6">
        <f>SUM(F70:F73)</f>
        <v>32</v>
      </c>
      <c r="G74" s="6"/>
      <c r="H74" s="6"/>
      <c r="I74" s="6"/>
      <c r="J74" s="47">
        <f>SUM(J71:J73)</f>
        <v>35</v>
      </c>
      <c r="K74" s="47">
        <f>SUM(K71:K73)</f>
        <v>0</v>
      </c>
      <c r="L74" s="47">
        <f>SUM(L71:L73)</f>
        <v>0</v>
      </c>
      <c r="M74" s="48">
        <f>SUM(M70:M72)</f>
        <v>35</v>
      </c>
    </row>
    <row r="75" spans="1:13" ht="21">
      <c r="A75" s="98" t="s">
        <v>109</v>
      </c>
      <c r="B75" s="99"/>
      <c r="C75" s="99"/>
      <c r="D75" s="99"/>
      <c r="E75" s="99"/>
      <c r="F75" s="99"/>
      <c r="G75" s="99"/>
      <c r="H75" s="99"/>
      <c r="I75" s="99"/>
      <c r="J75" s="85"/>
      <c r="K75" s="85"/>
      <c r="L75" s="85"/>
      <c r="M75" s="109"/>
    </row>
    <row r="76" spans="1:13" s="10" customFormat="1" ht="21">
      <c r="A76" s="9" t="s">
        <v>13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45"/>
      <c r="K76" s="45"/>
      <c r="L76" s="45"/>
      <c r="M76" s="46"/>
    </row>
    <row r="77" spans="1:13" s="10" customFormat="1" ht="21">
      <c r="A77" s="9" t="s">
        <v>12</v>
      </c>
      <c r="B77" s="3">
        <v>30</v>
      </c>
      <c r="C77" s="3">
        <v>6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45">
        <f>(B77*C77+F77*G77)/18</f>
        <v>10</v>
      </c>
      <c r="K77" s="45">
        <f>(B77*D77+F77*H77)/18</f>
        <v>0</v>
      </c>
      <c r="L77" s="45">
        <f>(B77*E77+F77*I77)/18</f>
        <v>0</v>
      </c>
      <c r="M77" s="46">
        <f>SUM(J77:L77)</f>
        <v>10</v>
      </c>
    </row>
    <row r="78" spans="1:13" s="10" customFormat="1" ht="21">
      <c r="A78" s="9" t="s">
        <v>22</v>
      </c>
      <c r="B78" s="3">
        <v>28</v>
      </c>
      <c r="C78" s="3">
        <v>17</v>
      </c>
      <c r="D78" s="3">
        <v>0</v>
      </c>
      <c r="E78" s="3">
        <v>0</v>
      </c>
      <c r="F78" s="3">
        <v>29</v>
      </c>
      <c r="G78" s="3">
        <v>22</v>
      </c>
      <c r="H78" s="3">
        <v>0</v>
      </c>
      <c r="I78" s="3">
        <v>0</v>
      </c>
      <c r="J78" s="45">
        <f>(B78*C78+F78*G78)/36</f>
        <v>30.94</v>
      </c>
      <c r="K78" s="45">
        <f>(B78*D78+F78*H78)/18</f>
        <v>0</v>
      </c>
      <c r="L78" s="45">
        <f>(B78*E78+F78*I78)/18</f>
        <v>0</v>
      </c>
      <c r="M78" s="46">
        <f>SUM(J78:L78)</f>
        <v>30.94</v>
      </c>
    </row>
    <row r="79" spans="1:13" s="10" customFormat="1" ht="21">
      <c r="A79" s="9" t="s">
        <v>256</v>
      </c>
      <c r="B79" s="3">
        <v>0</v>
      </c>
      <c r="C79" s="3">
        <v>0</v>
      </c>
      <c r="D79" s="3">
        <v>0</v>
      </c>
      <c r="E79" s="3">
        <v>0</v>
      </c>
      <c r="F79" s="3">
        <v>7</v>
      </c>
      <c r="G79" s="3">
        <v>0</v>
      </c>
      <c r="H79" s="3">
        <v>0</v>
      </c>
      <c r="I79" s="3">
        <v>0</v>
      </c>
      <c r="J79" s="45"/>
      <c r="K79" s="45"/>
      <c r="L79" s="45"/>
      <c r="M79" s="46"/>
    </row>
    <row r="80" spans="1:13" s="10" customFormat="1" ht="21">
      <c r="A80" s="26" t="s">
        <v>111</v>
      </c>
      <c r="B80" s="6">
        <f>SUM(B76:B79)</f>
        <v>58</v>
      </c>
      <c r="C80" s="6"/>
      <c r="D80" s="6"/>
      <c r="E80" s="6"/>
      <c r="F80" s="6">
        <f>SUM(F76:F79)</f>
        <v>36</v>
      </c>
      <c r="G80" s="6"/>
      <c r="H80" s="6"/>
      <c r="I80" s="6"/>
      <c r="J80" s="47">
        <f>SUM(J77:J79)</f>
        <v>40.94</v>
      </c>
      <c r="K80" s="47">
        <f>SUM(K77:K79)</f>
        <v>0</v>
      </c>
      <c r="L80" s="47">
        <f>SUM(L77:L79)</f>
        <v>0</v>
      </c>
      <c r="M80" s="48">
        <f>SUM(M76:M78)</f>
        <v>40.94</v>
      </c>
    </row>
    <row r="81" spans="1:13" ht="21">
      <c r="A81" s="98" t="s">
        <v>110</v>
      </c>
      <c r="B81" s="99"/>
      <c r="C81" s="99"/>
      <c r="D81" s="99"/>
      <c r="E81" s="99"/>
      <c r="F81" s="99"/>
      <c r="G81" s="99"/>
      <c r="H81" s="99"/>
      <c r="I81" s="99"/>
      <c r="J81" s="85"/>
      <c r="K81" s="85"/>
      <c r="L81" s="85"/>
      <c r="M81" s="109"/>
    </row>
    <row r="82" spans="1:13" s="10" customFormat="1" ht="21">
      <c r="A82" s="9" t="s">
        <v>13</v>
      </c>
      <c r="B82" s="3">
        <f>0</f>
        <v>0</v>
      </c>
      <c r="C82" s="3">
        <v>0</v>
      </c>
      <c r="D82" s="3">
        <v>0</v>
      </c>
      <c r="E82" s="3">
        <v>0</v>
      </c>
      <c r="F82" s="3">
        <f>0</f>
        <v>0</v>
      </c>
      <c r="G82" s="3">
        <v>0</v>
      </c>
      <c r="H82" s="3">
        <v>0</v>
      </c>
      <c r="I82" s="3">
        <v>0</v>
      </c>
      <c r="J82" s="45"/>
      <c r="K82" s="45"/>
      <c r="L82" s="45"/>
      <c r="M82" s="46"/>
    </row>
    <row r="83" spans="1:13" s="10" customFormat="1" ht="21">
      <c r="A83" s="9" t="s">
        <v>12</v>
      </c>
      <c r="B83" s="3">
        <v>23</v>
      </c>
      <c r="C83" s="3">
        <v>19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45">
        <f>(B83*C83+F83*G83)/18</f>
        <v>24.28</v>
      </c>
      <c r="K83" s="45">
        <f>(B83*D83+F83*H83)/18</f>
        <v>0</v>
      </c>
      <c r="L83" s="45">
        <f>(B83*E83+F83*I83)/18</f>
        <v>0</v>
      </c>
      <c r="M83" s="46">
        <f>SUM(J83:L83)</f>
        <v>24.28</v>
      </c>
    </row>
    <row r="84" spans="1:13" s="10" customFormat="1" ht="21">
      <c r="A84" s="9" t="s">
        <v>22</v>
      </c>
      <c r="B84" s="3">
        <v>21</v>
      </c>
      <c r="C84" s="3">
        <v>20</v>
      </c>
      <c r="D84" s="3">
        <v>0</v>
      </c>
      <c r="E84" s="3">
        <v>0</v>
      </c>
      <c r="F84" s="3">
        <v>21</v>
      </c>
      <c r="G84" s="3">
        <v>6</v>
      </c>
      <c r="H84" s="3">
        <v>0</v>
      </c>
      <c r="I84" s="3">
        <v>0</v>
      </c>
      <c r="J84" s="45">
        <f>(B84*C84+F84*G84)/36</f>
        <v>15.17</v>
      </c>
      <c r="K84" s="45">
        <f>(B84*D84+F84*H84)/36</f>
        <v>0</v>
      </c>
      <c r="L84" s="45">
        <f>(B84*E84+F84*I84)/36</f>
        <v>0</v>
      </c>
      <c r="M84" s="46">
        <f>SUM(J84:L84)</f>
        <v>15.17</v>
      </c>
    </row>
    <row r="85" spans="1:13" s="10" customFormat="1" ht="21">
      <c r="A85" s="9" t="s">
        <v>256</v>
      </c>
      <c r="B85" s="3">
        <v>0</v>
      </c>
      <c r="C85" s="3">
        <v>0</v>
      </c>
      <c r="D85" s="3">
        <v>0</v>
      </c>
      <c r="E85" s="3">
        <v>0</v>
      </c>
      <c r="F85" s="3">
        <v>10</v>
      </c>
      <c r="G85" s="3">
        <v>0</v>
      </c>
      <c r="H85" s="3">
        <v>0</v>
      </c>
      <c r="I85" s="3">
        <v>0</v>
      </c>
      <c r="J85" s="45"/>
      <c r="K85" s="45"/>
      <c r="L85" s="45"/>
      <c r="M85" s="46"/>
    </row>
    <row r="86" spans="1:13" s="10" customFormat="1" ht="21">
      <c r="A86" s="26" t="s">
        <v>112</v>
      </c>
      <c r="B86" s="6">
        <f>SUM(B82:B85)</f>
        <v>44</v>
      </c>
      <c r="C86" s="6"/>
      <c r="D86" s="6"/>
      <c r="E86" s="3">
        <v>0</v>
      </c>
      <c r="F86" s="6">
        <f>SUM(F82:F85)</f>
        <v>31</v>
      </c>
      <c r="G86" s="6"/>
      <c r="H86" s="6"/>
      <c r="I86" s="6"/>
      <c r="J86" s="47">
        <f>SUM(J83:J85)</f>
        <v>39.45</v>
      </c>
      <c r="K86" s="47">
        <f>SUM(K83:K85)</f>
        <v>0</v>
      </c>
      <c r="L86" s="47">
        <f>SUM(L83:L85)</f>
        <v>0</v>
      </c>
      <c r="M86" s="48">
        <f>SUM(M82:M84)</f>
        <v>39.45</v>
      </c>
    </row>
    <row r="87" spans="1:13" s="10" customFormat="1" ht="24" thickBot="1">
      <c r="A87" s="32" t="s">
        <v>105</v>
      </c>
      <c r="B87" s="33">
        <f>B86+B80+B74+B68</f>
        <v>206</v>
      </c>
      <c r="C87" s="33"/>
      <c r="D87" s="33"/>
      <c r="E87" s="33"/>
      <c r="F87" s="33">
        <f>F86+F80+F74+F68</f>
        <v>146</v>
      </c>
      <c r="G87" s="33"/>
      <c r="H87" s="33"/>
      <c r="I87" s="33"/>
      <c r="J87" s="58">
        <f>J86+J80+J74+J68</f>
        <v>142.53</v>
      </c>
      <c r="K87" s="58">
        <f>K86+K80+K74+K68</f>
        <v>4.42</v>
      </c>
      <c r="L87" s="58">
        <f>L86+L80+L74+L68</f>
        <v>0</v>
      </c>
      <c r="M87" s="59">
        <f>M86+M80+M74+M68</f>
        <v>157.62</v>
      </c>
    </row>
    <row r="88" spans="1:13" ht="18.75" customHeight="1">
      <c r="A88" s="111" t="s">
        <v>113</v>
      </c>
      <c r="B88" s="112"/>
      <c r="C88" s="112"/>
      <c r="D88" s="112"/>
      <c r="E88" s="112"/>
      <c r="F88" s="112"/>
      <c r="G88" s="112"/>
      <c r="H88" s="112"/>
      <c r="I88" s="112"/>
      <c r="J88" s="113"/>
      <c r="K88" s="113"/>
      <c r="L88" s="113"/>
      <c r="M88" s="114"/>
    </row>
    <row r="89" spans="1:13" s="10" customFormat="1" ht="21">
      <c r="A89" s="9" t="s">
        <v>13</v>
      </c>
      <c r="B89" s="3">
        <v>23</v>
      </c>
      <c r="C89" s="3">
        <v>21</v>
      </c>
      <c r="D89" s="3">
        <v>0</v>
      </c>
      <c r="E89" s="3">
        <v>0</v>
      </c>
      <c r="F89" s="3">
        <v>22</v>
      </c>
      <c r="G89" s="3">
        <v>15</v>
      </c>
      <c r="H89" s="3">
        <v>3</v>
      </c>
      <c r="I89" s="3">
        <v>3</v>
      </c>
      <c r="J89" s="45">
        <f>(B89*C89+F89*G89)/36</f>
        <v>22.58</v>
      </c>
      <c r="K89" s="45">
        <f>(B89*D89+F89*H89)/18</f>
        <v>3.67</v>
      </c>
      <c r="L89" s="45">
        <f>(B89*E89+F89*I89)/18</f>
        <v>3.67</v>
      </c>
      <c r="M89" s="46">
        <f>SUM(J89:L89)</f>
        <v>29.92</v>
      </c>
    </row>
    <row r="90" spans="1:13" s="10" customFormat="1" ht="21">
      <c r="A90" s="9" t="s">
        <v>12</v>
      </c>
      <c r="B90" s="3">
        <v>0</v>
      </c>
      <c r="C90" s="3">
        <v>0</v>
      </c>
      <c r="D90" s="3">
        <v>0</v>
      </c>
      <c r="E90" s="3">
        <v>0</v>
      </c>
      <c r="F90" s="3">
        <v>23</v>
      </c>
      <c r="G90" s="3">
        <v>19</v>
      </c>
      <c r="H90" s="3">
        <v>3</v>
      </c>
      <c r="I90" s="3">
        <v>0</v>
      </c>
      <c r="J90" s="45">
        <f>(B90*C90+F90*G90)/18</f>
        <v>24.28</v>
      </c>
      <c r="K90" s="45">
        <f>(B90*D90+F90*H90)/18</f>
        <v>3.83</v>
      </c>
      <c r="L90" s="45">
        <f>(B90*E90+F90*I90)/18</f>
        <v>0</v>
      </c>
      <c r="M90" s="46">
        <f>SUM(J90:L90)</f>
        <v>28.11</v>
      </c>
    </row>
    <row r="91" spans="1:14" s="10" customFormat="1" ht="21">
      <c r="A91" s="86" t="s">
        <v>114</v>
      </c>
      <c r="B91" s="6">
        <f>SUM(B89:B90)</f>
        <v>23</v>
      </c>
      <c r="C91" s="6"/>
      <c r="D91" s="6"/>
      <c r="E91" s="6"/>
      <c r="F91" s="6">
        <f>SUM(F89:F90)</f>
        <v>45</v>
      </c>
      <c r="G91" s="6"/>
      <c r="H91" s="6"/>
      <c r="I91" s="6"/>
      <c r="J91" s="47">
        <f>SUM(J89:J90)</f>
        <v>46.86</v>
      </c>
      <c r="K91" s="47">
        <f>SUM(K89:K90)</f>
        <v>7.5</v>
      </c>
      <c r="L91" s="47">
        <f>SUM(L89:L90)</f>
        <v>3.67</v>
      </c>
      <c r="M91" s="48">
        <f>SUM(M89:M90)</f>
        <v>58.03</v>
      </c>
      <c r="N91" s="75"/>
    </row>
    <row r="92" spans="1:13" ht="18.75" customHeight="1">
      <c r="A92" s="98" t="s">
        <v>115</v>
      </c>
      <c r="B92" s="99"/>
      <c r="C92" s="99"/>
      <c r="D92" s="99"/>
      <c r="E92" s="99"/>
      <c r="F92" s="99"/>
      <c r="G92" s="99"/>
      <c r="H92" s="99"/>
      <c r="I92" s="99"/>
      <c r="J92" s="85"/>
      <c r="K92" s="85"/>
      <c r="L92" s="85"/>
      <c r="M92" s="109"/>
    </row>
    <row r="93" spans="1:13" s="10" customFormat="1" ht="21">
      <c r="A93" s="9" t="s">
        <v>13</v>
      </c>
      <c r="B93" s="3">
        <v>29</v>
      </c>
      <c r="C93" s="3">
        <v>15</v>
      </c>
      <c r="D93" s="3">
        <v>3</v>
      </c>
      <c r="E93" s="3">
        <v>3</v>
      </c>
      <c r="F93" s="3">
        <v>0</v>
      </c>
      <c r="G93" s="3">
        <v>0</v>
      </c>
      <c r="H93" s="3">
        <v>0</v>
      </c>
      <c r="I93" s="3">
        <v>0</v>
      </c>
      <c r="J93" s="45">
        <f>(B93*C93+F93*G93)/18</f>
        <v>24.17</v>
      </c>
      <c r="K93" s="45">
        <f>(B93*D93+F93*H93)/18</f>
        <v>4.83</v>
      </c>
      <c r="L93" s="45">
        <f>(B93*E93+F93*I93)/18</f>
        <v>4.83</v>
      </c>
      <c r="M93" s="46">
        <f>SUM(J93:L93)</f>
        <v>33.83</v>
      </c>
    </row>
    <row r="94" spans="1:13" s="10" customFormat="1" ht="21">
      <c r="A94" s="9" t="s">
        <v>12</v>
      </c>
      <c r="B94" s="3">
        <v>0</v>
      </c>
      <c r="C94" s="3">
        <v>0</v>
      </c>
      <c r="D94" s="3">
        <v>0</v>
      </c>
      <c r="E94" s="3">
        <v>0</v>
      </c>
      <c r="F94" s="3">
        <v>26</v>
      </c>
      <c r="G94" s="3">
        <v>17</v>
      </c>
      <c r="H94" s="3">
        <v>3</v>
      </c>
      <c r="I94" s="3">
        <v>0</v>
      </c>
      <c r="J94" s="45">
        <f>(B94*C94+F94*G94)/18</f>
        <v>24.56</v>
      </c>
      <c r="K94" s="45">
        <f>(B94*D94+F94*H94)/18</f>
        <v>4.33</v>
      </c>
      <c r="L94" s="45">
        <f>(B94*E94+F94*I94)/18</f>
        <v>0</v>
      </c>
      <c r="M94" s="46">
        <f>SUM(J94:L94)</f>
        <v>28.89</v>
      </c>
    </row>
    <row r="95" spans="1:13" s="10" customFormat="1" ht="21">
      <c r="A95" s="11" t="s">
        <v>116</v>
      </c>
      <c r="B95" s="6">
        <f>SUM(B93:B94)</f>
        <v>29</v>
      </c>
      <c r="C95" s="6"/>
      <c r="D95" s="6"/>
      <c r="E95" s="6"/>
      <c r="F95" s="6">
        <f>SUM(F93:F94)</f>
        <v>26</v>
      </c>
      <c r="G95" s="6"/>
      <c r="H95" s="6"/>
      <c r="I95" s="6"/>
      <c r="J95" s="47">
        <f>SUM(J93:J94)</f>
        <v>48.73</v>
      </c>
      <c r="K95" s="47">
        <f>SUM(K93:K94)</f>
        <v>9.16</v>
      </c>
      <c r="L95" s="47">
        <f>SUM(L93:L94)</f>
        <v>4.83</v>
      </c>
      <c r="M95" s="48">
        <f>SUM(M93:M94)</f>
        <v>62.72</v>
      </c>
    </row>
    <row r="96" spans="1:13" ht="20.25" customHeight="1">
      <c r="A96" s="98" t="s">
        <v>117</v>
      </c>
      <c r="B96" s="99"/>
      <c r="C96" s="99"/>
      <c r="D96" s="99"/>
      <c r="E96" s="99"/>
      <c r="F96" s="99"/>
      <c r="G96" s="99"/>
      <c r="H96" s="99"/>
      <c r="I96" s="99"/>
      <c r="J96" s="85"/>
      <c r="K96" s="85"/>
      <c r="L96" s="85"/>
      <c r="M96" s="109"/>
    </row>
    <row r="97" spans="1:13" s="10" customFormat="1" ht="21">
      <c r="A97" s="9" t="s">
        <v>13</v>
      </c>
      <c r="B97" s="3">
        <v>43</v>
      </c>
      <c r="C97" s="3">
        <v>13</v>
      </c>
      <c r="D97" s="3">
        <v>3</v>
      </c>
      <c r="E97" s="3">
        <v>6</v>
      </c>
      <c r="F97" s="3">
        <v>0</v>
      </c>
      <c r="G97" s="3">
        <v>0</v>
      </c>
      <c r="H97" s="3">
        <v>0</v>
      </c>
      <c r="I97" s="3">
        <v>0</v>
      </c>
      <c r="J97" s="45">
        <f>(B97*C97+F97*G97)/18</f>
        <v>31.06</v>
      </c>
      <c r="K97" s="45">
        <f>(B97*D97+F97*H97)/18</f>
        <v>7.17</v>
      </c>
      <c r="L97" s="45">
        <f>(B97*E97+F97*I97)/18</f>
        <v>14.33</v>
      </c>
      <c r="M97" s="46">
        <f>SUM(J97:L97)</f>
        <v>52.56</v>
      </c>
    </row>
    <row r="98" spans="1:13" s="10" customFormat="1" ht="21">
      <c r="A98" s="9" t="s">
        <v>12</v>
      </c>
      <c r="B98" s="3">
        <v>0</v>
      </c>
      <c r="C98" s="3">
        <v>0</v>
      </c>
      <c r="D98" s="3">
        <v>0</v>
      </c>
      <c r="E98" s="3">
        <v>0</v>
      </c>
      <c r="F98" s="3">
        <v>38</v>
      </c>
      <c r="G98" s="3">
        <v>19</v>
      </c>
      <c r="H98" s="3">
        <v>0</v>
      </c>
      <c r="I98" s="3">
        <v>3</v>
      </c>
      <c r="J98" s="45">
        <f>(B98*C98+F98*G98)/18</f>
        <v>40.11</v>
      </c>
      <c r="K98" s="45">
        <f>(B98*D98+F98*H98)/18</f>
        <v>0</v>
      </c>
      <c r="L98" s="45">
        <f>(B98*E98+F98*I98)/18</f>
        <v>6.33</v>
      </c>
      <c r="M98" s="46">
        <f>SUM(J98:L98)</f>
        <v>46.44</v>
      </c>
    </row>
    <row r="99" spans="1:13" s="10" customFormat="1" ht="21">
      <c r="A99" s="11" t="s">
        <v>118</v>
      </c>
      <c r="B99" s="6">
        <f>SUM(B97:B98)</f>
        <v>43</v>
      </c>
      <c r="C99" s="6"/>
      <c r="D99" s="6"/>
      <c r="E99" s="6"/>
      <c r="F99" s="6">
        <f>SUM(F97:F98)</f>
        <v>38</v>
      </c>
      <c r="G99" s="6"/>
      <c r="H99" s="6"/>
      <c r="I99" s="6"/>
      <c r="J99" s="47">
        <f>SUM(J97:J98)</f>
        <v>71.17</v>
      </c>
      <c r="K99" s="47">
        <f>SUM(K97:K98)</f>
        <v>7.17</v>
      </c>
      <c r="L99" s="47">
        <f>SUM(L97:L98)</f>
        <v>20.66</v>
      </c>
      <c r="M99" s="48">
        <f>SUM(M97:M98)</f>
        <v>99</v>
      </c>
    </row>
    <row r="100" spans="1:14" s="10" customFormat="1" ht="24" thickBot="1">
      <c r="A100" s="32" t="s">
        <v>54</v>
      </c>
      <c r="B100" s="33">
        <f>B99+B95+B91</f>
        <v>95</v>
      </c>
      <c r="C100" s="33"/>
      <c r="D100" s="33"/>
      <c r="E100" s="33"/>
      <c r="F100" s="33">
        <f>F99+F95+F91</f>
        <v>109</v>
      </c>
      <c r="G100" s="33"/>
      <c r="H100" s="33"/>
      <c r="I100" s="33"/>
      <c r="J100" s="58">
        <f>J99+J95+J91</f>
        <v>166.76</v>
      </c>
      <c r="K100" s="58">
        <f>K99+K95+K91</f>
        <v>23.83</v>
      </c>
      <c r="L100" s="58">
        <f>L99+L95+L91</f>
        <v>29.16</v>
      </c>
      <c r="M100" s="59">
        <f>M99+M95+M91</f>
        <v>219.75</v>
      </c>
      <c r="N100" s="75"/>
    </row>
    <row r="101" spans="1:13" ht="21">
      <c r="A101" s="111" t="s">
        <v>138</v>
      </c>
      <c r="B101" s="112"/>
      <c r="C101" s="112"/>
      <c r="D101" s="112"/>
      <c r="E101" s="112"/>
      <c r="F101" s="112"/>
      <c r="G101" s="112"/>
      <c r="H101" s="112"/>
      <c r="I101" s="112"/>
      <c r="J101" s="113"/>
      <c r="K101" s="113"/>
      <c r="L101" s="113"/>
      <c r="M101" s="114"/>
    </row>
    <row r="102" spans="1:13" s="10" customFormat="1" ht="21">
      <c r="A102" s="9" t="s">
        <v>13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45"/>
      <c r="K102" s="45"/>
      <c r="L102" s="45"/>
      <c r="M102" s="46"/>
    </row>
    <row r="103" spans="1:13" s="10" customFormat="1" ht="21">
      <c r="A103" s="9" t="s">
        <v>12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45"/>
      <c r="K103" s="45"/>
      <c r="L103" s="45"/>
      <c r="M103" s="46"/>
    </row>
    <row r="104" spans="1:13" s="10" customFormat="1" ht="21">
      <c r="A104" s="9" t="s">
        <v>22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45"/>
      <c r="K104" s="45"/>
      <c r="L104" s="45"/>
      <c r="M104" s="46"/>
    </row>
    <row r="105" spans="1:13" s="10" customFormat="1" ht="21">
      <c r="A105" s="9" t="s">
        <v>256</v>
      </c>
      <c r="B105" s="3">
        <v>0</v>
      </c>
      <c r="C105" s="3">
        <v>0</v>
      </c>
      <c r="D105" s="3">
        <v>0</v>
      </c>
      <c r="E105" s="3">
        <v>0</v>
      </c>
      <c r="F105" s="3">
        <v>3</v>
      </c>
      <c r="G105" s="3">
        <v>0</v>
      </c>
      <c r="H105" s="3">
        <v>0</v>
      </c>
      <c r="I105" s="3">
        <v>0</v>
      </c>
      <c r="J105" s="45"/>
      <c r="K105" s="45"/>
      <c r="L105" s="45"/>
      <c r="M105" s="46"/>
    </row>
    <row r="106" spans="1:13" s="10" customFormat="1" ht="21">
      <c r="A106" s="11" t="s">
        <v>102</v>
      </c>
      <c r="B106" s="6">
        <f>SUM(B102:B105)</f>
        <v>0</v>
      </c>
      <c r="C106" s="6"/>
      <c r="D106" s="6"/>
      <c r="E106" s="6"/>
      <c r="F106" s="6">
        <f>SUM(F102:F105)</f>
        <v>3</v>
      </c>
      <c r="G106" s="6"/>
      <c r="H106" s="6"/>
      <c r="I106" s="6"/>
      <c r="J106" s="47">
        <f>SUM(J102:J105)</f>
        <v>0</v>
      </c>
      <c r="K106" s="47">
        <f>SUM(K102:K105)</f>
        <v>0</v>
      </c>
      <c r="L106" s="47">
        <f>SUM(L102:L105)</f>
        <v>0</v>
      </c>
      <c r="M106" s="48">
        <f>SUM(M102:M105)</f>
        <v>0</v>
      </c>
    </row>
    <row r="107" spans="1:13" ht="21">
      <c r="A107" s="98" t="s">
        <v>137</v>
      </c>
      <c r="B107" s="99"/>
      <c r="C107" s="99"/>
      <c r="D107" s="99"/>
      <c r="E107" s="99"/>
      <c r="F107" s="99"/>
      <c r="G107" s="99"/>
      <c r="H107" s="99"/>
      <c r="I107" s="99"/>
      <c r="J107" s="85"/>
      <c r="K107" s="85"/>
      <c r="L107" s="85"/>
      <c r="M107" s="109"/>
    </row>
    <row r="108" spans="1:13" s="10" customFormat="1" ht="21">
      <c r="A108" s="9" t="s">
        <v>13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45"/>
      <c r="K108" s="45"/>
      <c r="L108" s="45"/>
      <c r="M108" s="46"/>
    </row>
    <row r="109" spans="1:13" s="10" customFormat="1" ht="21">
      <c r="A109" s="9" t="s">
        <v>12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45"/>
      <c r="K109" s="45"/>
      <c r="L109" s="45"/>
      <c r="M109" s="46"/>
    </row>
    <row r="110" spans="1:13" s="10" customFormat="1" ht="21">
      <c r="A110" s="9" t="s">
        <v>22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45"/>
      <c r="K110" s="45"/>
      <c r="L110" s="45"/>
      <c r="M110" s="46"/>
    </row>
    <row r="111" spans="1:13" s="10" customFormat="1" ht="21">
      <c r="A111" s="9" t="s">
        <v>256</v>
      </c>
      <c r="B111" s="3">
        <v>0</v>
      </c>
      <c r="C111" s="3">
        <v>0</v>
      </c>
      <c r="D111" s="3">
        <v>0</v>
      </c>
      <c r="E111" s="3">
        <v>0</v>
      </c>
      <c r="F111" s="3">
        <v>3</v>
      </c>
      <c r="G111" s="3">
        <v>0</v>
      </c>
      <c r="H111" s="3">
        <v>0</v>
      </c>
      <c r="I111" s="3">
        <v>0</v>
      </c>
      <c r="J111" s="45"/>
      <c r="K111" s="45"/>
      <c r="L111" s="45"/>
      <c r="M111" s="46"/>
    </row>
    <row r="112" spans="1:13" s="10" customFormat="1" ht="21">
      <c r="A112" s="11" t="s">
        <v>101</v>
      </c>
      <c r="B112" s="6">
        <f>SUM(B108:B111)</f>
        <v>0</v>
      </c>
      <c r="C112" s="6"/>
      <c r="D112" s="6"/>
      <c r="E112" s="6"/>
      <c r="F112" s="6">
        <f>SUM(F108:F111)</f>
        <v>3</v>
      </c>
      <c r="G112" s="6"/>
      <c r="H112" s="6"/>
      <c r="I112" s="6"/>
      <c r="J112" s="47">
        <f>SUM(J108:J111)</f>
        <v>0</v>
      </c>
      <c r="K112" s="47">
        <f>SUM(K108:K111)</f>
        <v>0</v>
      </c>
      <c r="L112" s="47">
        <f>SUM(L108:L111)</f>
        <v>0</v>
      </c>
      <c r="M112" s="48">
        <f>SUM(M108:M111)</f>
        <v>0</v>
      </c>
    </row>
    <row r="113" spans="1:13" ht="21">
      <c r="A113" s="98" t="s">
        <v>119</v>
      </c>
      <c r="B113" s="99"/>
      <c r="C113" s="99"/>
      <c r="D113" s="99"/>
      <c r="E113" s="99"/>
      <c r="F113" s="99"/>
      <c r="G113" s="99"/>
      <c r="H113" s="99"/>
      <c r="I113" s="99"/>
      <c r="J113" s="85"/>
      <c r="K113" s="85"/>
      <c r="L113" s="85"/>
      <c r="M113" s="109"/>
    </row>
    <row r="114" spans="1:13" s="10" customFormat="1" ht="21">
      <c r="A114" s="9" t="s">
        <v>13</v>
      </c>
      <c r="B114" s="3">
        <v>16</v>
      </c>
      <c r="C114" s="3">
        <v>11</v>
      </c>
      <c r="D114" s="3">
        <v>0</v>
      </c>
      <c r="E114" s="3">
        <v>3</v>
      </c>
      <c r="F114" s="3">
        <v>0</v>
      </c>
      <c r="G114" s="3">
        <v>0</v>
      </c>
      <c r="H114" s="3">
        <v>0</v>
      </c>
      <c r="I114" s="3">
        <v>0</v>
      </c>
      <c r="J114" s="45">
        <f>(B114*C114+F114*G114)/18</f>
        <v>9.78</v>
      </c>
      <c r="K114" s="45">
        <f>(B114*D114+F114*H114)/18</f>
        <v>0</v>
      </c>
      <c r="L114" s="45">
        <f>(B114*E114+F114*I114)/18</f>
        <v>2.67</v>
      </c>
      <c r="M114" s="46">
        <f>SUM(J114:L114)</f>
        <v>12.45</v>
      </c>
    </row>
    <row r="115" spans="1:13" s="10" customFormat="1" ht="21">
      <c r="A115" s="9" t="s">
        <v>12</v>
      </c>
      <c r="B115" s="3">
        <v>0</v>
      </c>
      <c r="C115" s="3">
        <v>0</v>
      </c>
      <c r="D115" s="3">
        <v>0</v>
      </c>
      <c r="E115" s="3">
        <v>0</v>
      </c>
      <c r="F115" s="3">
        <v>11</v>
      </c>
      <c r="G115" s="3">
        <v>9</v>
      </c>
      <c r="H115" s="3">
        <v>3</v>
      </c>
      <c r="I115" s="3">
        <v>0</v>
      </c>
      <c r="J115" s="45">
        <f>(B115*C115+F115*G115)/18</f>
        <v>5.5</v>
      </c>
      <c r="K115" s="45">
        <f>(B115*D115+F115*H115)/18</f>
        <v>1.83</v>
      </c>
      <c r="L115" s="45">
        <f>(B115*E115+F115*I115)/18</f>
        <v>0</v>
      </c>
      <c r="M115" s="46">
        <f>SUM(J115:L115)</f>
        <v>7.33</v>
      </c>
    </row>
    <row r="116" spans="1:13" s="10" customFormat="1" ht="21">
      <c r="A116" s="11" t="s">
        <v>116</v>
      </c>
      <c r="B116" s="6">
        <f>SUM(B114:B115)</f>
        <v>16</v>
      </c>
      <c r="C116" s="6"/>
      <c r="D116" s="6"/>
      <c r="E116" s="6"/>
      <c r="F116" s="6">
        <f>SUM(F114:F115)</f>
        <v>11</v>
      </c>
      <c r="G116" s="6"/>
      <c r="H116" s="6"/>
      <c r="I116" s="6"/>
      <c r="J116" s="47">
        <f>SUM(J114:J115)</f>
        <v>15.28</v>
      </c>
      <c r="K116" s="47">
        <f>SUM(K114:K115)</f>
        <v>1.83</v>
      </c>
      <c r="L116" s="47">
        <f>SUM(L114:L115)</f>
        <v>2.67</v>
      </c>
      <c r="M116" s="48">
        <f>SUM(M114:M115)</f>
        <v>19.78</v>
      </c>
    </row>
    <row r="117" spans="1:13" s="10" customFormat="1" ht="24" thickBot="1">
      <c r="A117" s="32" t="s">
        <v>34</v>
      </c>
      <c r="B117" s="33">
        <f>B116+B112+B106</f>
        <v>16</v>
      </c>
      <c r="C117" s="33"/>
      <c r="D117" s="33"/>
      <c r="E117" s="33"/>
      <c r="F117" s="33">
        <f>F116+F112+F106</f>
        <v>17</v>
      </c>
      <c r="G117" s="33"/>
      <c r="H117" s="33"/>
      <c r="I117" s="33"/>
      <c r="J117" s="58">
        <f>J116+J112+J106</f>
        <v>15.28</v>
      </c>
      <c r="K117" s="58">
        <f>K116+K112+K106</f>
        <v>1.83</v>
      </c>
      <c r="L117" s="58">
        <f>L116+L112+L106</f>
        <v>2.67</v>
      </c>
      <c r="M117" s="59">
        <f>M116+M112+M106</f>
        <v>19.78</v>
      </c>
    </row>
    <row r="118" spans="1:13" ht="21">
      <c r="A118" s="111" t="s">
        <v>120</v>
      </c>
      <c r="B118" s="112"/>
      <c r="C118" s="112"/>
      <c r="D118" s="112"/>
      <c r="E118" s="112"/>
      <c r="F118" s="112"/>
      <c r="G118" s="112"/>
      <c r="H118" s="112"/>
      <c r="I118" s="112"/>
      <c r="J118" s="113"/>
      <c r="K118" s="113"/>
      <c r="L118" s="113"/>
      <c r="M118" s="114"/>
    </row>
    <row r="119" spans="1:13" s="10" customFormat="1" ht="21">
      <c r="A119" s="9" t="s">
        <v>13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45"/>
      <c r="K119" s="45"/>
      <c r="L119" s="45"/>
      <c r="M119" s="46"/>
    </row>
    <row r="120" spans="1:13" s="10" customFormat="1" ht="21">
      <c r="A120" s="9" t="s">
        <v>12</v>
      </c>
      <c r="B120" s="3">
        <v>21</v>
      </c>
      <c r="C120" s="3">
        <v>6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45">
        <f>(B120*C120+F120*G120)/18</f>
        <v>7</v>
      </c>
      <c r="K120" s="45">
        <f>(B120*D120+F120*H120)/18</f>
        <v>0</v>
      </c>
      <c r="L120" s="45">
        <f>(B120*E120+F120*I120)/18</f>
        <v>0</v>
      </c>
      <c r="M120" s="46">
        <f>SUM(J120:L120)</f>
        <v>7</v>
      </c>
    </row>
    <row r="121" spans="1:13" s="10" customFormat="1" ht="21">
      <c r="A121" s="9" t="s">
        <v>22</v>
      </c>
      <c r="B121" s="3">
        <v>26</v>
      </c>
      <c r="C121" s="3">
        <v>19</v>
      </c>
      <c r="D121" s="3">
        <v>3</v>
      </c>
      <c r="E121" s="3">
        <v>0</v>
      </c>
      <c r="F121" s="3">
        <v>20</v>
      </c>
      <c r="G121" s="3">
        <v>18</v>
      </c>
      <c r="H121" s="3">
        <v>3</v>
      </c>
      <c r="I121" s="3">
        <v>0</v>
      </c>
      <c r="J121" s="45">
        <f>(B121*C121+F121*G121)/36</f>
        <v>23.72</v>
      </c>
      <c r="K121" s="45">
        <f>(B121*D121+F121*H121)/36</f>
        <v>3.83</v>
      </c>
      <c r="L121" s="45">
        <f>(B121*E121+F121*I121)/18</f>
        <v>0</v>
      </c>
      <c r="M121" s="46">
        <f>SUM(J121:L121)</f>
        <v>27.55</v>
      </c>
    </row>
    <row r="122" spans="1:13" s="10" customFormat="1" ht="21">
      <c r="A122" s="9" t="s">
        <v>23</v>
      </c>
      <c r="B122" s="3">
        <v>0</v>
      </c>
      <c r="C122" s="3">
        <v>0</v>
      </c>
      <c r="D122" s="3">
        <v>0</v>
      </c>
      <c r="E122" s="3">
        <v>0</v>
      </c>
      <c r="F122" s="3">
        <v>10</v>
      </c>
      <c r="G122" s="3">
        <v>0</v>
      </c>
      <c r="H122" s="3">
        <v>0</v>
      </c>
      <c r="I122" s="3">
        <v>0</v>
      </c>
      <c r="J122" s="45"/>
      <c r="K122" s="45"/>
      <c r="L122" s="45"/>
      <c r="M122" s="46"/>
    </row>
    <row r="123" spans="1:13" s="10" customFormat="1" ht="21">
      <c r="A123" s="11" t="s">
        <v>101</v>
      </c>
      <c r="B123" s="6">
        <f>SUM(B119:B122)</f>
        <v>47</v>
      </c>
      <c r="C123" s="6"/>
      <c r="D123" s="6"/>
      <c r="E123" s="6"/>
      <c r="F123" s="6">
        <f>SUM(F119:F122)</f>
        <v>30</v>
      </c>
      <c r="G123" s="6"/>
      <c r="H123" s="6"/>
      <c r="I123" s="6"/>
      <c r="J123" s="47">
        <f>SUM(J120:J122)</f>
        <v>30.72</v>
      </c>
      <c r="K123" s="47">
        <f>SUM(K120:K122)</f>
        <v>3.83</v>
      </c>
      <c r="L123" s="47">
        <f>SUM(L120:L122)</f>
        <v>0</v>
      </c>
      <c r="M123" s="48">
        <f>SUM(M119:M122)</f>
        <v>34.55</v>
      </c>
    </row>
    <row r="124" spans="1:13" ht="21">
      <c r="A124" s="98" t="s">
        <v>121</v>
      </c>
      <c r="B124" s="99"/>
      <c r="C124" s="99"/>
      <c r="D124" s="99"/>
      <c r="E124" s="99"/>
      <c r="F124" s="99"/>
      <c r="G124" s="99"/>
      <c r="H124" s="99"/>
      <c r="I124" s="99"/>
      <c r="J124" s="85"/>
      <c r="K124" s="85"/>
      <c r="L124" s="85"/>
      <c r="M124" s="109"/>
    </row>
    <row r="125" spans="1:13" s="10" customFormat="1" ht="21">
      <c r="A125" s="9" t="s">
        <v>13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45"/>
      <c r="K125" s="45"/>
      <c r="L125" s="45"/>
      <c r="M125" s="46"/>
    </row>
    <row r="126" spans="1:13" s="10" customFormat="1" ht="21">
      <c r="A126" s="9" t="s">
        <v>12</v>
      </c>
      <c r="B126" s="3">
        <v>21</v>
      </c>
      <c r="C126" s="3">
        <v>15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45">
        <f>(B126*C126+F126*G126)/18</f>
        <v>17.5</v>
      </c>
      <c r="K126" s="45">
        <f>(B126*D126+F126*H126)/18</f>
        <v>0</v>
      </c>
      <c r="L126" s="45">
        <f>(B126*E126+F126*I126)/18</f>
        <v>0</v>
      </c>
      <c r="M126" s="46">
        <f>SUM(J126:L126)</f>
        <v>17.5</v>
      </c>
    </row>
    <row r="127" spans="1:13" s="10" customFormat="1" ht="21">
      <c r="A127" s="9" t="s">
        <v>22</v>
      </c>
      <c r="B127" s="3">
        <v>11</v>
      </c>
      <c r="C127" s="3">
        <v>6</v>
      </c>
      <c r="D127" s="3">
        <v>0</v>
      </c>
      <c r="E127" s="3">
        <v>0</v>
      </c>
      <c r="F127" s="3">
        <v>21</v>
      </c>
      <c r="G127" s="3">
        <v>15</v>
      </c>
      <c r="H127" s="3">
        <v>0</v>
      </c>
      <c r="I127" s="3">
        <v>0</v>
      </c>
      <c r="J127" s="45">
        <f>(B127*C127+F127*G127)/36</f>
        <v>10.58</v>
      </c>
      <c r="K127" s="45">
        <f>(B127*D127+F127*H127)/36</f>
        <v>0</v>
      </c>
      <c r="L127" s="45">
        <f>(B127*E127+F127*I127)/18</f>
        <v>0</v>
      </c>
      <c r="M127" s="46">
        <f>SUM(J127:L127)</f>
        <v>10.58</v>
      </c>
    </row>
    <row r="128" spans="1:13" s="10" customFormat="1" ht="21">
      <c r="A128" s="9" t="s">
        <v>23</v>
      </c>
      <c r="B128" s="3">
        <v>0</v>
      </c>
      <c r="C128" s="3">
        <v>0</v>
      </c>
      <c r="D128" s="3">
        <v>0</v>
      </c>
      <c r="E128" s="3">
        <v>0</v>
      </c>
      <c r="F128" s="3">
        <v>11</v>
      </c>
      <c r="G128" s="3">
        <v>15</v>
      </c>
      <c r="H128" s="3">
        <v>0</v>
      </c>
      <c r="I128" s="3">
        <v>0</v>
      </c>
      <c r="J128" s="45">
        <f>(B128*C128+F128*G128)/18</f>
        <v>9.17</v>
      </c>
      <c r="K128" s="45">
        <f>(B128*D128+F128*H128)/18</f>
        <v>0</v>
      </c>
      <c r="L128" s="45">
        <f>(B128*E128+F128*I128)/18</f>
        <v>0</v>
      </c>
      <c r="M128" s="46">
        <f>SUM(J128:L128)</f>
        <v>9.17</v>
      </c>
    </row>
    <row r="129" spans="1:13" s="10" customFormat="1" ht="21">
      <c r="A129" s="11" t="s">
        <v>108</v>
      </c>
      <c r="B129" s="6">
        <f>SUM(B125:B128)</f>
        <v>32</v>
      </c>
      <c r="C129" s="6"/>
      <c r="D129" s="6"/>
      <c r="E129" s="6"/>
      <c r="F129" s="6">
        <f>SUM(F125:F128)</f>
        <v>32</v>
      </c>
      <c r="G129" s="6"/>
      <c r="H129" s="6"/>
      <c r="I129" s="6"/>
      <c r="J129" s="47">
        <f>SUM(J126:J128)</f>
        <v>37.25</v>
      </c>
      <c r="K129" s="47">
        <f>SUM(K126:K128)</f>
        <v>0</v>
      </c>
      <c r="L129" s="47">
        <f>SUM(L126:L128)</f>
        <v>0</v>
      </c>
      <c r="M129" s="48">
        <f>SUM(M125:M128)</f>
        <v>37.25</v>
      </c>
    </row>
    <row r="130" spans="1:13" ht="21">
      <c r="A130" s="98" t="s">
        <v>122</v>
      </c>
      <c r="B130" s="99"/>
      <c r="C130" s="99"/>
      <c r="D130" s="99"/>
      <c r="E130" s="99"/>
      <c r="F130" s="99"/>
      <c r="G130" s="99"/>
      <c r="H130" s="99"/>
      <c r="I130" s="99"/>
      <c r="J130" s="85"/>
      <c r="K130" s="85"/>
      <c r="L130" s="85"/>
      <c r="M130" s="109"/>
    </row>
    <row r="131" spans="1:13" s="10" customFormat="1" ht="21">
      <c r="A131" s="9" t="s">
        <v>13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45"/>
      <c r="K131" s="45"/>
      <c r="L131" s="45"/>
      <c r="M131" s="46"/>
    </row>
    <row r="132" spans="1:13" s="10" customFormat="1" ht="21">
      <c r="A132" s="9" t="s">
        <v>12</v>
      </c>
      <c r="B132" s="3">
        <v>25</v>
      </c>
      <c r="C132" s="3">
        <v>16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45">
        <f>(B132*C132+F132*G132)/18</f>
        <v>22.22</v>
      </c>
      <c r="K132" s="45">
        <f>(B132*D132+F132*H132)/18</f>
        <v>0</v>
      </c>
      <c r="L132" s="45">
        <f>(B132*E132+F132*I132)/18</f>
        <v>0</v>
      </c>
      <c r="M132" s="46">
        <f>SUM(J132:L132)</f>
        <v>22.22</v>
      </c>
    </row>
    <row r="133" spans="1:13" s="10" customFormat="1" ht="21">
      <c r="A133" s="9" t="s">
        <v>22</v>
      </c>
      <c r="B133" s="3">
        <v>29</v>
      </c>
      <c r="C133" s="3">
        <v>14</v>
      </c>
      <c r="D133" s="3">
        <v>0</v>
      </c>
      <c r="E133" s="3">
        <v>0</v>
      </c>
      <c r="F133" s="3">
        <v>24</v>
      </c>
      <c r="G133" s="3">
        <v>6</v>
      </c>
      <c r="H133" s="3">
        <v>0</v>
      </c>
      <c r="I133" s="3">
        <v>0</v>
      </c>
      <c r="J133" s="45">
        <f>(B133*C133+F133*G133)/36</f>
        <v>15.28</v>
      </c>
      <c r="K133" s="45">
        <f>(B133*D133+F133*H133)/18</f>
        <v>0</v>
      </c>
      <c r="L133" s="45">
        <f>(B133*E133+F133*I133)/18</f>
        <v>0</v>
      </c>
      <c r="M133" s="46">
        <f>SUM(J133:L133)</f>
        <v>15.28</v>
      </c>
    </row>
    <row r="134" spans="1:13" s="10" customFormat="1" ht="21">
      <c r="A134" s="9" t="s">
        <v>23</v>
      </c>
      <c r="B134" s="3">
        <v>0</v>
      </c>
      <c r="C134" s="3">
        <v>0</v>
      </c>
      <c r="D134" s="3">
        <v>0</v>
      </c>
      <c r="E134" s="3">
        <v>0</v>
      </c>
      <c r="F134" s="3">
        <v>28</v>
      </c>
      <c r="G134" s="3">
        <v>17</v>
      </c>
      <c r="H134" s="3">
        <v>0</v>
      </c>
      <c r="I134" s="3">
        <v>0</v>
      </c>
      <c r="J134" s="45">
        <f>(B134*C134+F134*G134)/18</f>
        <v>26.44</v>
      </c>
      <c r="K134" s="45">
        <f>(B134*D134+F134*H134)/18</f>
        <v>0</v>
      </c>
      <c r="L134" s="45">
        <f>(B134*E134+F134*I134)/18</f>
        <v>0</v>
      </c>
      <c r="M134" s="46">
        <f>SUM(J134:L134)</f>
        <v>26.44</v>
      </c>
    </row>
    <row r="135" spans="1:13" s="10" customFormat="1" ht="21">
      <c r="A135" s="26" t="s">
        <v>111</v>
      </c>
      <c r="B135" s="6">
        <f>SUM(B131:B134)</f>
        <v>54</v>
      </c>
      <c r="C135" s="6"/>
      <c r="D135" s="6"/>
      <c r="E135" s="6"/>
      <c r="F135" s="6">
        <f>SUM(F131:F134)</f>
        <v>52</v>
      </c>
      <c r="G135" s="6"/>
      <c r="H135" s="6"/>
      <c r="I135" s="6"/>
      <c r="J135" s="47">
        <f>SUM(J132:J134)</f>
        <v>63.94</v>
      </c>
      <c r="K135" s="47">
        <f>SUM(K132:K134)</f>
        <v>0</v>
      </c>
      <c r="L135" s="47">
        <f>SUM(L132:L134)</f>
        <v>0</v>
      </c>
      <c r="M135" s="48">
        <f>SUM(M131:M134)</f>
        <v>63.94</v>
      </c>
    </row>
    <row r="136" spans="1:13" ht="21">
      <c r="A136" s="98" t="s">
        <v>123</v>
      </c>
      <c r="B136" s="99"/>
      <c r="C136" s="99"/>
      <c r="D136" s="99"/>
      <c r="E136" s="99"/>
      <c r="F136" s="99"/>
      <c r="G136" s="99"/>
      <c r="H136" s="99"/>
      <c r="I136" s="99"/>
      <c r="J136" s="85"/>
      <c r="K136" s="85"/>
      <c r="L136" s="85"/>
      <c r="M136" s="109"/>
    </row>
    <row r="137" spans="1:13" s="10" customFormat="1" ht="21">
      <c r="A137" s="9" t="s">
        <v>13</v>
      </c>
      <c r="B137" s="3">
        <f>0</f>
        <v>0</v>
      </c>
      <c r="C137" s="3">
        <v>0</v>
      </c>
      <c r="D137" s="3">
        <v>0</v>
      </c>
      <c r="E137" s="3">
        <v>0</v>
      </c>
      <c r="F137" s="3">
        <f>0</f>
        <v>0</v>
      </c>
      <c r="G137" s="3">
        <v>0</v>
      </c>
      <c r="H137" s="3">
        <v>0</v>
      </c>
      <c r="I137" s="3">
        <v>0</v>
      </c>
      <c r="J137" s="45"/>
      <c r="K137" s="45"/>
      <c r="L137" s="45"/>
      <c r="M137" s="46"/>
    </row>
    <row r="138" spans="1:13" s="10" customFormat="1" ht="21">
      <c r="A138" s="9" t="s">
        <v>12</v>
      </c>
      <c r="B138" s="3">
        <v>20</v>
      </c>
      <c r="C138" s="3">
        <v>13</v>
      </c>
      <c r="D138" s="3">
        <v>3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45">
        <f>(B138*C138+F138*G138)/18</f>
        <v>14.44</v>
      </c>
      <c r="K138" s="45">
        <f>(B138*D138+F138*H138)/18</f>
        <v>3.33</v>
      </c>
      <c r="L138" s="45">
        <f>(B138*E138+F138*I138)/18</f>
        <v>0</v>
      </c>
      <c r="M138" s="46">
        <f>SUM(J138:L138)</f>
        <v>17.77</v>
      </c>
    </row>
    <row r="139" spans="1:13" s="10" customFormat="1" ht="21">
      <c r="A139" s="9" t="s">
        <v>22</v>
      </c>
      <c r="B139" s="3">
        <v>0</v>
      </c>
      <c r="C139" s="3">
        <v>0</v>
      </c>
      <c r="D139" s="3">
        <v>0</v>
      </c>
      <c r="E139" s="3">
        <v>0</v>
      </c>
      <c r="F139" s="3">
        <v>20</v>
      </c>
      <c r="G139" s="3">
        <v>17</v>
      </c>
      <c r="H139" s="3">
        <v>0</v>
      </c>
      <c r="I139" s="3">
        <v>0</v>
      </c>
      <c r="J139" s="45">
        <f>(B139*C139+F139*G139)/18</f>
        <v>18.89</v>
      </c>
      <c r="K139" s="45">
        <f>(B139*D139+F139*H139)/18</f>
        <v>0</v>
      </c>
      <c r="L139" s="45">
        <f>(B139*E139+F139*I139)/18</f>
        <v>0</v>
      </c>
      <c r="M139" s="46">
        <f>SUM(J139:L139)</f>
        <v>18.89</v>
      </c>
    </row>
    <row r="140" spans="1:13" s="10" customFormat="1" ht="21">
      <c r="A140" s="26" t="s">
        <v>112</v>
      </c>
      <c r="B140" s="6">
        <f>SUM(B137:B139)</f>
        <v>20</v>
      </c>
      <c r="C140" s="6"/>
      <c r="D140" s="6"/>
      <c r="E140" s="6"/>
      <c r="F140" s="6">
        <f>SUM(F137:F139)</f>
        <v>20</v>
      </c>
      <c r="G140" s="6"/>
      <c r="H140" s="6"/>
      <c r="I140" s="6"/>
      <c r="J140" s="47">
        <f>SUM(J138:J139)</f>
        <v>33.33</v>
      </c>
      <c r="K140" s="47">
        <f>SUM(K138:K139)</f>
        <v>3.33</v>
      </c>
      <c r="L140" s="47">
        <f>SUM(L138:L139)</f>
        <v>0</v>
      </c>
      <c r="M140" s="48">
        <f>SUM(M137:M139)</f>
        <v>36.66</v>
      </c>
    </row>
    <row r="141" spans="1:13" s="10" customFormat="1" ht="24" thickBot="1">
      <c r="A141" s="32" t="s">
        <v>139</v>
      </c>
      <c r="B141" s="33">
        <f>B140+B135+B129+B123</f>
        <v>153</v>
      </c>
      <c r="C141" s="33"/>
      <c r="D141" s="33"/>
      <c r="E141" s="33"/>
      <c r="F141" s="33">
        <f>F140+F135+F129+F123</f>
        <v>134</v>
      </c>
      <c r="G141" s="33"/>
      <c r="H141" s="33"/>
      <c r="I141" s="33"/>
      <c r="J141" s="58">
        <f>J140+J135+J129+J123</f>
        <v>165.24</v>
      </c>
      <c r="K141" s="58">
        <f>K140+K135+K129+K123</f>
        <v>7.16</v>
      </c>
      <c r="L141" s="58">
        <f>L140+L135+L129+L123</f>
        <v>0</v>
      </c>
      <c r="M141" s="59">
        <f>M140+M135+M129+M123</f>
        <v>172.4</v>
      </c>
    </row>
    <row r="142" spans="1:13" ht="20.25" customHeight="1">
      <c r="A142" s="111" t="s">
        <v>128</v>
      </c>
      <c r="B142" s="112"/>
      <c r="C142" s="112"/>
      <c r="D142" s="112"/>
      <c r="E142" s="112"/>
      <c r="F142" s="112"/>
      <c r="G142" s="112"/>
      <c r="H142" s="112"/>
      <c r="I142" s="112"/>
      <c r="J142" s="113"/>
      <c r="K142" s="113"/>
      <c r="L142" s="113"/>
      <c r="M142" s="114"/>
    </row>
    <row r="143" spans="1:13" s="10" customFormat="1" ht="21">
      <c r="A143" s="9" t="s">
        <v>13</v>
      </c>
      <c r="B143" s="3">
        <v>36</v>
      </c>
      <c r="C143" s="3">
        <v>12</v>
      </c>
      <c r="D143" s="3">
        <v>7</v>
      </c>
      <c r="E143" s="3">
        <v>3</v>
      </c>
      <c r="F143" s="3">
        <v>43</v>
      </c>
      <c r="G143" s="3">
        <v>9</v>
      </c>
      <c r="H143" s="3">
        <v>11</v>
      </c>
      <c r="I143" s="3">
        <v>0</v>
      </c>
      <c r="J143" s="45">
        <f>(B143*C143+F143*G143)/36</f>
        <v>22.75</v>
      </c>
      <c r="K143" s="45">
        <f>(B143*D143+F143*H143)/36</f>
        <v>20.14</v>
      </c>
      <c r="L143" s="45">
        <f>(B143*E143+F143*I143)/36</f>
        <v>3</v>
      </c>
      <c r="M143" s="46">
        <f>SUM(J143:L143)</f>
        <v>45.89</v>
      </c>
    </row>
    <row r="144" spans="1:13" s="10" customFormat="1" ht="21">
      <c r="A144" s="9" t="s">
        <v>12</v>
      </c>
      <c r="B144" s="3">
        <v>0</v>
      </c>
      <c r="C144" s="3">
        <v>0</v>
      </c>
      <c r="D144" s="3">
        <v>0</v>
      </c>
      <c r="E144" s="3">
        <v>0</v>
      </c>
      <c r="F144" s="3">
        <v>31</v>
      </c>
      <c r="G144" s="3">
        <v>15</v>
      </c>
      <c r="H144" s="3">
        <v>3</v>
      </c>
      <c r="I144" s="3">
        <v>3</v>
      </c>
      <c r="J144" s="45">
        <f>(B144*C144+F144*G144)/18</f>
        <v>25.83</v>
      </c>
      <c r="K144" s="45">
        <f>(B144*D144+F144*H144)/18</f>
        <v>5.17</v>
      </c>
      <c r="L144" s="45">
        <f>(B144*E144+F144*I144)/18</f>
        <v>5.17</v>
      </c>
      <c r="M144" s="46">
        <f>SUM(J144:L144)</f>
        <v>36.17</v>
      </c>
    </row>
    <row r="145" spans="1:14" s="10" customFormat="1" ht="21">
      <c r="A145" s="11" t="s">
        <v>100</v>
      </c>
      <c r="B145" s="6">
        <f>SUM(B143:B144)</f>
        <v>36</v>
      </c>
      <c r="C145" s="6"/>
      <c r="D145" s="6"/>
      <c r="E145" s="6"/>
      <c r="F145" s="6">
        <f>SUM(F143:F144)</f>
        <v>74</v>
      </c>
      <c r="G145" s="6"/>
      <c r="H145" s="6"/>
      <c r="I145" s="6"/>
      <c r="J145" s="47">
        <f>SUM(J143:J144)</f>
        <v>48.58</v>
      </c>
      <c r="K145" s="47">
        <f>SUM(K143:K144)</f>
        <v>25.31</v>
      </c>
      <c r="L145" s="47">
        <f>SUM(L143:L144)</f>
        <v>8.17</v>
      </c>
      <c r="M145" s="48">
        <f>SUM(M143:M144)</f>
        <v>82.06</v>
      </c>
      <c r="N145" s="75"/>
    </row>
    <row r="146" spans="1:13" ht="19.5" customHeight="1">
      <c r="A146" s="98" t="s">
        <v>124</v>
      </c>
      <c r="B146" s="99"/>
      <c r="C146" s="99"/>
      <c r="D146" s="99"/>
      <c r="E146" s="99"/>
      <c r="F146" s="99"/>
      <c r="G146" s="99"/>
      <c r="H146" s="99"/>
      <c r="I146" s="99"/>
      <c r="J146" s="85"/>
      <c r="K146" s="85"/>
      <c r="L146" s="85"/>
      <c r="M146" s="109"/>
    </row>
    <row r="147" spans="1:13" s="10" customFormat="1" ht="21">
      <c r="A147" s="9" t="s">
        <v>13</v>
      </c>
      <c r="B147" s="3">
        <v>65</v>
      </c>
      <c r="C147" s="3">
        <v>9</v>
      </c>
      <c r="D147" s="3">
        <v>10</v>
      </c>
      <c r="E147" s="3">
        <v>0</v>
      </c>
      <c r="F147" s="3">
        <v>73</v>
      </c>
      <c r="G147" s="3">
        <v>6</v>
      </c>
      <c r="H147" s="3">
        <v>11</v>
      </c>
      <c r="I147" s="3">
        <v>3</v>
      </c>
      <c r="J147" s="45">
        <f>(B147*C147+F147*G147)/36</f>
        <v>28.42</v>
      </c>
      <c r="K147" s="45">
        <f>(B147*D147+F147*H147)/36</f>
        <v>40.36</v>
      </c>
      <c r="L147" s="45">
        <f>(B147*E147+F147*I147)/36</f>
        <v>6.08</v>
      </c>
      <c r="M147" s="46">
        <f>SUM(J147:L147)</f>
        <v>74.86</v>
      </c>
    </row>
    <row r="148" spans="1:13" s="10" customFormat="1" ht="21">
      <c r="A148" s="9" t="s">
        <v>12</v>
      </c>
      <c r="B148" s="3">
        <v>0</v>
      </c>
      <c r="C148" s="3">
        <v>0</v>
      </c>
      <c r="D148" s="3">
        <v>0</v>
      </c>
      <c r="E148" s="3">
        <v>0</v>
      </c>
      <c r="F148" s="3">
        <v>61</v>
      </c>
      <c r="G148" s="3">
        <v>12</v>
      </c>
      <c r="H148" s="3">
        <v>3</v>
      </c>
      <c r="I148" s="3">
        <v>3</v>
      </c>
      <c r="J148" s="45">
        <f>(B148*C148+F148*G148)/18</f>
        <v>40.67</v>
      </c>
      <c r="K148" s="45">
        <f>(B148*D148+F148*H148)/18</f>
        <v>10.17</v>
      </c>
      <c r="L148" s="45">
        <f>(B148*E148+F148*I148)/18</f>
        <v>10.17</v>
      </c>
      <c r="M148" s="46">
        <f>SUM(J148:L148)</f>
        <v>61.01</v>
      </c>
    </row>
    <row r="149" spans="1:14" s="10" customFormat="1" ht="21">
      <c r="A149" s="11" t="s">
        <v>101</v>
      </c>
      <c r="B149" s="6">
        <f>SUM(B147:B148)</f>
        <v>65</v>
      </c>
      <c r="C149" s="6"/>
      <c r="D149" s="6"/>
      <c r="E149" s="6"/>
      <c r="F149" s="6">
        <f>SUM(F147:F148)</f>
        <v>134</v>
      </c>
      <c r="G149" s="6"/>
      <c r="H149" s="6"/>
      <c r="I149" s="6"/>
      <c r="J149" s="47">
        <f>SUM(J147:J148)</f>
        <v>69.09</v>
      </c>
      <c r="K149" s="47">
        <f>SUM(K147:K148)</f>
        <v>50.53</v>
      </c>
      <c r="L149" s="47">
        <f>SUM(L147:L148)</f>
        <v>16.25</v>
      </c>
      <c r="M149" s="48">
        <f>SUM(M147:M148)</f>
        <v>135.87</v>
      </c>
      <c r="N149" s="75"/>
    </row>
    <row r="150" spans="1:13" ht="18.75" customHeight="1">
      <c r="A150" s="98" t="s">
        <v>125</v>
      </c>
      <c r="B150" s="99"/>
      <c r="C150" s="99"/>
      <c r="D150" s="99"/>
      <c r="E150" s="99"/>
      <c r="F150" s="99"/>
      <c r="G150" s="99"/>
      <c r="H150" s="99"/>
      <c r="I150" s="99"/>
      <c r="J150" s="85"/>
      <c r="K150" s="85"/>
      <c r="L150" s="85"/>
      <c r="M150" s="109"/>
    </row>
    <row r="151" spans="1:13" s="10" customFormat="1" ht="21">
      <c r="A151" s="9" t="s">
        <v>13</v>
      </c>
      <c r="B151" s="3">
        <v>34</v>
      </c>
      <c r="C151" s="3">
        <v>10</v>
      </c>
      <c r="D151" s="3">
        <v>11</v>
      </c>
      <c r="E151" s="3">
        <v>0</v>
      </c>
      <c r="F151" s="3">
        <v>44</v>
      </c>
      <c r="G151" s="3">
        <v>12</v>
      </c>
      <c r="H151" s="3">
        <v>7</v>
      </c>
      <c r="I151" s="3">
        <v>3</v>
      </c>
      <c r="J151" s="45">
        <f>(B151*C151+F151*G151)/36</f>
        <v>24.11</v>
      </c>
      <c r="K151" s="45">
        <f>(B151*D151+F151*H151)/36</f>
        <v>18.94</v>
      </c>
      <c r="L151" s="45">
        <f>(B151*E151+F151*I151)/36</f>
        <v>3.67</v>
      </c>
      <c r="M151" s="46">
        <f>SUM(J151:L151)</f>
        <v>46.72</v>
      </c>
    </row>
    <row r="152" spans="1:13" s="10" customFormat="1" ht="21">
      <c r="A152" s="9" t="s">
        <v>12</v>
      </c>
      <c r="B152" s="3">
        <v>0</v>
      </c>
      <c r="C152" s="3">
        <v>0</v>
      </c>
      <c r="D152" s="3">
        <v>0</v>
      </c>
      <c r="E152" s="3">
        <v>0</v>
      </c>
      <c r="F152" s="3">
        <v>33</v>
      </c>
      <c r="G152" s="3">
        <v>16</v>
      </c>
      <c r="H152" s="3">
        <v>6</v>
      </c>
      <c r="I152" s="3">
        <v>0</v>
      </c>
      <c r="J152" s="45">
        <f>(B152*C152+F152*G152)/18</f>
        <v>29.33</v>
      </c>
      <c r="K152" s="45">
        <f>(B152*D152+F152*H152)/18</f>
        <v>11</v>
      </c>
      <c r="L152" s="45">
        <f>(B152*E152+F152*I152)/18</f>
        <v>0</v>
      </c>
      <c r="M152" s="46">
        <f>SUM(J152:L152)</f>
        <v>40.33</v>
      </c>
    </row>
    <row r="153" spans="1:14" s="10" customFormat="1" ht="21">
      <c r="A153" s="11" t="s">
        <v>102</v>
      </c>
      <c r="B153" s="6">
        <f>SUM(B151:B152)</f>
        <v>34</v>
      </c>
      <c r="C153" s="6"/>
      <c r="D153" s="6"/>
      <c r="E153" s="6"/>
      <c r="F153" s="6">
        <f>SUM(F151:F152)</f>
        <v>77</v>
      </c>
      <c r="G153" s="6"/>
      <c r="H153" s="6"/>
      <c r="I153" s="6"/>
      <c r="J153" s="47">
        <f>SUM(J151:J152)</f>
        <v>53.44</v>
      </c>
      <c r="K153" s="47">
        <f>SUM(K151:K152)</f>
        <v>29.94</v>
      </c>
      <c r="L153" s="47">
        <f>SUM(L151:L152)</f>
        <v>3.67</v>
      </c>
      <c r="M153" s="48">
        <f>SUM(M151:M152)</f>
        <v>87.05</v>
      </c>
      <c r="N153" s="75"/>
    </row>
    <row r="154" spans="1:13" ht="18.75" customHeight="1">
      <c r="A154" s="98" t="s">
        <v>126</v>
      </c>
      <c r="B154" s="99"/>
      <c r="C154" s="99"/>
      <c r="D154" s="99"/>
      <c r="E154" s="99"/>
      <c r="F154" s="99"/>
      <c r="G154" s="99"/>
      <c r="H154" s="99"/>
      <c r="I154" s="99"/>
      <c r="J154" s="85"/>
      <c r="K154" s="85"/>
      <c r="L154" s="85"/>
      <c r="M154" s="109"/>
    </row>
    <row r="155" spans="1:13" s="10" customFormat="1" ht="21">
      <c r="A155" s="9" t="s">
        <v>13</v>
      </c>
      <c r="B155" s="3">
        <v>29</v>
      </c>
      <c r="C155" s="3">
        <v>11</v>
      </c>
      <c r="D155" s="3">
        <v>10</v>
      </c>
      <c r="E155" s="3">
        <v>0</v>
      </c>
      <c r="F155" s="3">
        <v>46</v>
      </c>
      <c r="G155" s="3">
        <v>9</v>
      </c>
      <c r="H155" s="3">
        <v>11</v>
      </c>
      <c r="I155" s="3">
        <v>0</v>
      </c>
      <c r="J155" s="45">
        <f>(B155*C155+F155*G155)/36</f>
        <v>20.36</v>
      </c>
      <c r="K155" s="45">
        <f>(B155*D155+F155*H155)/36</f>
        <v>22.11</v>
      </c>
      <c r="L155" s="45">
        <f>(B155*E155+F155*I155)/36</f>
        <v>0</v>
      </c>
      <c r="M155" s="46">
        <f>SUM(J155:L155)</f>
        <v>42.47</v>
      </c>
    </row>
    <row r="156" spans="1:13" s="10" customFormat="1" ht="21">
      <c r="A156" s="9" t="s">
        <v>12</v>
      </c>
      <c r="B156" s="3">
        <v>0</v>
      </c>
      <c r="C156" s="3">
        <v>0</v>
      </c>
      <c r="D156" s="3">
        <v>0</v>
      </c>
      <c r="E156" s="3">
        <v>0</v>
      </c>
      <c r="F156" s="3">
        <v>24</v>
      </c>
      <c r="G156" s="3">
        <v>16</v>
      </c>
      <c r="H156" s="3">
        <v>3</v>
      </c>
      <c r="I156" s="3">
        <v>0</v>
      </c>
      <c r="J156" s="45">
        <f>(B156*C156+F156*G156)/18</f>
        <v>21.33</v>
      </c>
      <c r="K156" s="45">
        <f>(B156*D156+F156*H156)/18</f>
        <v>4</v>
      </c>
      <c r="L156" s="45">
        <f>(B156*E156+F156*I156)/18</f>
        <v>0</v>
      </c>
      <c r="M156" s="46">
        <f>SUM(J156:L156)</f>
        <v>25.33</v>
      </c>
    </row>
    <row r="157" spans="1:14" s="10" customFormat="1" ht="21">
      <c r="A157" s="11" t="s">
        <v>103</v>
      </c>
      <c r="B157" s="6">
        <f>SUM(B155:B156)</f>
        <v>29</v>
      </c>
      <c r="C157" s="6"/>
      <c r="D157" s="6"/>
      <c r="E157" s="6"/>
      <c r="F157" s="6">
        <f>SUM(F155:F156)</f>
        <v>70</v>
      </c>
      <c r="G157" s="6"/>
      <c r="H157" s="6"/>
      <c r="I157" s="6"/>
      <c r="J157" s="47">
        <f>SUM(J155:J156)</f>
        <v>41.69</v>
      </c>
      <c r="K157" s="47">
        <f>SUM(K155:K156)</f>
        <v>26.11</v>
      </c>
      <c r="L157" s="47">
        <f>SUM(L155:L156)</f>
        <v>0</v>
      </c>
      <c r="M157" s="48">
        <f>SUM(M155:M156)</f>
        <v>67.8</v>
      </c>
      <c r="N157" s="75"/>
    </row>
    <row r="158" spans="1:13" ht="18.75" customHeight="1">
      <c r="A158" s="98" t="s">
        <v>127</v>
      </c>
      <c r="B158" s="99"/>
      <c r="C158" s="99"/>
      <c r="D158" s="99"/>
      <c r="E158" s="99"/>
      <c r="F158" s="99"/>
      <c r="G158" s="99"/>
      <c r="H158" s="99"/>
      <c r="I158" s="99"/>
      <c r="J158" s="85"/>
      <c r="K158" s="85"/>
      <c r="L158" s="85"/>
      <c r="M158" s="109"/>
    </row>
    <row r="159" spans="1:13" s="10" customFormat="1" ht="21">
      <c r="A159" s="9" t="s">
        <v>13</v>
      </c>
      <c r="B159" s="3">
        <v>25</v>
      </c>
      <c r="C159" s="3">
        <v>17</v>
      </c>
      <c r="D159" s="3">
        <v>0</v>
      </c>
      <c r="E159" s="3">
        <v>3</v>
      </c>
      <c r="F159" s="3">
        <v>44</v>
      </c>
      <c r="G159" s="3">
        <v>15</v>
      </c>
      <c r="H159" s="3">
        <v>4</v>
      </c>
      <c r="I159" s="3">
        <v>0</v>
      </c>
      <c r="J159" s="45">
        <f>(B159*C159+F159*G159)/36</f>
        <v>30.14</v>
      </c>
      <c r="K159" s="45">
        <f>(B159*D159+F159*H159)/36</f>
        <v>4.89</v>
      </c>
      <c r="L159" s="45">
        <f>(B159*E159+F159*I159)/36</f>
        <v>2.08</v>
      </c>
      <c r="M159" s="46">
        <f>SUM(J159:L159)</f>
        <v>37.11</v>
      </c>
    </row>
    <row r="160" spans="1:13" s="10" customFormat="1" ht="21">
      <c r="A160" s="9" t="s">
        <v>12</v>
      </c>
      <c r="B160" s="3">
        <v>0</v>
      </c>
      <c r="C160" s="3">
        <v>0</v>
      </c>
      <c r="D160" s="3">
        <v>0</v>
      </c>
      <c r="E160" s="3">
        <v>0</v>
      </c>
      <c r="F160" s="3">
        <v>11</v>
      </c>
      <c r="G160" s="3">
        <v>17</v>
      </c>
      <c r="H160" s="3">
        <v>0</v>
      </c>
      <c r="I160" s="3">
        <v>3</v>
      </c>
      <c r="J160" s="45">
        <f>(B160*C160+F160*G160)/18</f>
        <v>10.39</v>
      </c>
      <c r="K160" s="45">
        <f>(B160*D160+F160*H160)/18</f>
        <v>0</v>
      </c>
      <c r="L160" s="45">
        <f>(B160*E160+F160*I160)/18</f>
        <v>1.83</v>
      </c>
      <c r="M160" s="46">
        <f>SUM(J160:L160)</f>
        <v>12.22</v>
      </c>
    </row>
    <row r="161" spans="1:13" s="10" customFormat="1" ht="21">
      <c r="A161" s="11" t="s">
        <v>104</v>
      </c>
      <c r="B161" s="6">
        <f>SUM(B159:B160)</f>
        <v>25</v>
      </c>
      <c r="C161" s="6"/>
      <c r="D161" s="6"/>
      <c r="E161" s="6"/>
      <c r="F161" s="6">
        <f>SUM(F159:F160)</f>
        <v>55</v>
      </c>
      <c r="G161" s="6"/>
      <c r="H161" s="6"/>
      <c r="I161" s="6"/>
      <c r="J161" s="47">
        <f>SUM(J159:J160)</f>
        <v>40.53</v>
      </c>
      <c r="K161" s="47">
        <f>SUM(K159:K160)</f>
        <v>4.89</v>
      </c>
      <c r="L161" s="47">
        <f>SUM(L159:L160)</f>
        <v>3.91</v>
      </c>
      <c r="M161" s="48">
        <f>SUM(M159:M160)</f>
        <v>49.33</v>
      </c>
    </row>
    <row r="162" spans="1:14" s="10" customFormat="1" ht="24" thickBot="1">
      <c r="A162" s="32" t="s">
        <v>135</v>
      </c>
      <c r="B162" s="33">
        <f>B161+B157+B153+B149+B145</f>
        <v>189</v>
      </c>
      <c r="C162" s="33"/>
      <c r="D162" s="33"/>
      <c r="E162" s="33"/>
      <c r="F162" s="33">
        <f>F161+F157+F153+F149+F145</f>
        <v>410</v>
      </c>
      <c r="G162" s="33"/>
      <c r="H162" s="33"/>
      <c r="I162" s="33"/>
      <c r="J162" s="58">
        <f>J161+J157+J153+J149+J145</f>
        <v>253.33</v>
      </c>
      <c r="K162" s="58">
        <f>K161+K157+K153+K149+K145</f>
        <v>136.78</v>
      </c>
      <c r="L162" s="58">
        <f>L161+L157+L153+L149+L145</f>
        <v>32</v>
      </c>
      <c r="M162" s="59">
        <f>M161+M157+M153+M149+M145</f>
        <v>422.11</v>
      </c>
      <c r="N162" s="75"/>
    </row>
    <row r="163" spans="1:13" ht="20.25" customHeight="1">
      <c r="A163" s="111" t="s">
        <v>129</v>
      </c>
      <c r="B163" s="112"/>
      <c r="C163" s="112"/>
      <c r="D163" s="112"/>
      <c r="E163" s="112"/>
      <c r="F163" s="112"/>
      <c r="G163" s="112"/>
      <c r="H163" s="112"/>
      <c r="I163" s="112"/>
      <c r="J163" s="113"/>
      <c r="K163" s="113"/>
      <c r="L163" s="113"/>
      <c r="M163" s="114"/>
    </row>
    <row r="164" spans="1:13" s="10" customFormat="1" ht="21">
      <c r="A164" s="9" t="s">
        <v>13</v>
      </c>
      <c r="B164" s="3">
        <v>25</v>
      </c>
      <c r="C164" s="3">
        <v>9</v>
      </c>
      <c r="D164" s="3">
        <v>7</v>
      </c>
      <c r="E164" s="3">
        <v>0</v>
      </c>
      <c r="F164" s="3">
        <v>37</v>
      </c>
      <c r="G164" s="3">
        <v>6</v>
      </c>
      <c r="H164" s="3">
        <v>11</v>
      </c>
      <c r="I164" s="3">
        <v>0</v>
      </c>
      <c r="J164" s="45">
        <f>(B164*C164+F164*G164)/36</f>
        <v>12.42</v>
      </c>
      <c r="K164" s="45">
        <f>(B164*D164+F164*H164)/36</f>
        <v>16.17</v>
      </c>
      <c r="L164" s="45">
        <f>(B164*E164+F164*I164)/36</f>
        <v>0</v>
      </c>
      <c r="M164" s="46">
        <f>SUM(J164:L164)</f>
        <v>28.59</v>
      </c>
    </row>
    <row r="165" spans="1:13" s="10" customFormat="1" ht="21">
      <c r="A165" s="9" t="s">
        <v>12</v>
      </c>
      <c r="B165" s="3">
        <v>0</v>
      </c>
      <c r="C165" s="3">
        <v>0</v>
      </c>
      <c r="D165" s="3">
        <v>0</v>
      </c>
      <c r="E165" s="3">
        <v>0</v>
      </c>
      <c r="F165" s="3">
        <v>21</v>
      </c>
      <c r="G165" s="3">
        <v>10</v>
      </c>
      <c r="H165" s="3">
        <v>3</v>
      </c>
      <c r="I165" s="3">
        <v>3</v>
      </c>
      <c r="J165" s="45">
        <f>(B165*C165+F165*G165)/18</f>
        <v>11.67</v>
      </c>
      <c r="K165" s="45">
        <f>(B165*D165+F165*H165)/18</f>
        <v>3.5</v>
      </c>
      <c r="L165" s="45">
        <f>(B165*E165+F165*I165)/18</f>
        <v>3.5</v>
      </c>
      <c r="M165" s="46">
        <f>SUM(J165:L165)</f>
        <v>18.67</v>
      </c>
    </row>
    <row r="166" spans="1:13" s="10" customFormat="1" ht="21">
      <c r="A166" s="11" t="s">
        <v>100</v>
      </c>
      <c r="B166" s="6">
        <f>SUM(B164:B165)</f>
        <v>25</v>
      </c>
      <c r="C166" s="6"/>
      <c r="D166" s="6"/>
      <c r="E166" s="6"/>
      <c r="F166" s="6">
        <f>SUM(F164:F165)</f>
        <v>58</v>
      </c>
      <c r="G166" s="6"/>
      <c r="H166" s="6"/>
      <c r="I166" s="6"/>
      <c r="J166" s="47">
        <f>SUM(J164:J165)</f>
        <v>24.09</v>
      </c>
      <c r="K166" s="47">
        <f>SUM(K164:K165)</f>
        <v>19.67</v>
      </c>
      <c r="L166" s="47">
        <f>SUM(L164:L165)</f>
        <v>3.5</v>
      </c>
      <c r="M166" s="48">
        <f>SUM(M164:M165)</f>
        <v>47.26</v>
      </c>
    </row>
    <row r="167" spans="1:13" ht="19.5" customHeight="1">
      <c r="A167" s="98" t="s">
        <v>130</v>
      </c>
      <c r="B167" s="99"/>
      <c r="C167" s="99"/>
      <c r="D167" s="99"/>
      <c r="E167" s="99"/>
      <c r="F167" s="99"/>
      <c r="G167" s="99"/>
      <c r="H167" s="99"/>
      <c r="I167" s="99"/>
      <c r="J167" s="85"/>
      <c r="K167" s="85"/>
      <c r="L167" s="85"/>
      <c r="M167" s="109"/>
    </row>
    <row r="168" spans="1:13" s="10" customFormat="1" ht="21">
      <c r="A168" s="9" t="s">
        <v>13</v>
      </c>
      <c r="B168" s="3">
        <v>21</v>
      </c>
      <c r="C168" s="3">
        <v>9</v>
      </c>
      <c r="D168" s="3">
        <v>10</v>
      </c>
      <c r="E168" s="3">
        <v>0</v>
      </c>
      <c r="F168" s="3">
        <v>34</v>
      </c>
      <c r="G168" s="3">
        <v>6</v>
      </c>
      <c r="H168" s="3">
        <v>11</v>
      </c>
      <c r="I168" s="3">
        <v>3</v>
      </c>
      <c r="J168" s="45">
        <f>(B168*C168+F168*G168)/36</f>
        <v>10.92</v>
      </c>
      <c r="K168" s="45">
        <f>(B168*D168+F168*H168)/36</f>
        <v>16.22</v>
      </c>
      <c r="L168" s="45">
        <f>(B168*E168+F168*I168)/36</f>
        <v>2.83</v>
      </c>
      <c r="M168" s="46">
        <f>SUM(J168:L168)</f>
        <v>29.97</v>
      </c>
    </row>
    <row r="169" spans="1:13" s="10" customFormat="1" ht="21">
      <c r="A169" s="9" t="s">
        <v>12</v>
      </c>
      <c r="B169" s="3">
        <v>0</v>
      </c>
      <c r="C169" s="3">
        <v>0</v>
      </c>
      <c r="D169" s="3">
        <v>0</v>
      </c>
      <c r="E169" s="3">
        <v>0</v>
      </c>
      <c r="F169" s="3">
        <v>20</v>
      </c>
      <c r="G169" s="3">
        <v>12</v>
      </c>
      <c r="H169" s="3">
        <v>3</v>
      </c>
      <c r="I169" s="3">
        <v>3</v>
      </c>
      <c r="J169" s="45">
        <f>(B169*C169+F169*G169)/18</f>
        <v>13.33</v>
      </c>
      <c r="K169" s="45">
        <f>(B169*D169+F169*H169)/18</f>
        <v>3.33</v>
      </c>
      <c r="L169" s="45">
        <f>(B169*E169+F169*I169)/18</f>
        <v>3.33</v>
      </c>
      <c r="M169" s="46">
        <f>SUM(J169:L169)</f>
        <v>19.99</v>
      </c>
    </row>
    <row r="170" spans="1:13" s="10" customFormat="1" ht="21">
      <c r="A170" s="11" t="s">
        <v>101</v>
      </c>
      <c r="B170" s="6">
        <f>SUM(B168:B169)</f>
        <v>21</v>
      </c>
      <c r="C170" s="6"/>
      <c r="D170" s="6"/>
      <c r="E170" s="6"/>
      <c r="F170" s="6">
        <f>SUM(F168:F169)</f>
        <v>54</v>
      </c>
      <c r="G170" s="6"/>
      <c r="H170" s="6"/>
      <c r="I170" s="6"/>
      <c r="J170" s="47">
        <f>SUM(J168:J169)</f>
        <v>24.25</v>
      </c>
      <c r="K170" s="47">
        <f>SUM(K168:K169)</f>
        <v>19.55</v>
      </c>
      <c r="L170" s="47">
        <f>SUM(L168:L169)</f>
        <v>6.16</v>
      </c>
      <c r="M170" s="48">
        <f>SUM(M168:M169)</f>
        <v>49.96</v>
      </c>
    </row>
    <row r="171" spans="1:13" ht="18.75" customHeight="1">
      <c r="A171" s="98" t="s">
        <v>131</v>
      </c>
      <c r="B171" s="99"/>
      <c r="C171" s="99"/>
      <c r="D171" s="99"/>
      <c r="E171" s="99"/>
      <c r="F171" s="99"/>
      <c r="G171" s="99"/>
      <c r="H171" s="99"/>
      <c r="I171" s="99"/>
      <c r="J171" s="85"/>
      <c r="K171" s="85"/>
      <c r="L171" s="85"/>
      <c r="M171" s="109"/>
    </row>
    <row r="172" spans="1:13" s="10" customFormat="1" ht="21">
      <c r="A172" s="9" t="s">
        <v>13</v>
      </c>
      <c r="B172" s="3">
        <v>28</v>
      </c>
      <c r="C172" s="3">
        <v>7</v>
      </c>
      <c r="D172" s="3">
        <v>11</v>
      </c>
      <c r="E172" s="3">
        <v>0</v>
      </c>
      <c r="F172" s="3">
        <v>37</v>
      </c>
      <c r="G172" s="3">
        <v>9</v>
      </c>
      <c r="H172" s="3">
        <v>7</v>
      </c>
      <c r="I172" s="3">
        <v>3</v>
      </c>
      <c r="J172" s="45">
        <f>(B172*C172+F172*G172)/36</f>
        <v>14.69</v>
      </c>
      <c r="K172" s="45">
        <f>(B172*D172+F172*H172)/36</f>
        <v>15.75</v>
      </c>
      <c r="L172" s="45">
        <f>(B172*E172+F172*I172)/36</f>
        <v>3.08</v>
      </c>
      <c r="M172" s="46">
        <f>SUM(J172:L172)</f>
        <v>33.52</v>
      </c>
    </row>
    <row r="173" spans="1:13" s="10" customFormat="1" ht="21">
      <c r="A173" s="9" t="s">
        <v>12</v>
      </c>
      <c r="B173" s="3">
        <v>0</v>
      </c>
      <c r="C173" s="3">
        <v>0</v>
      </c>
      <c r="D173" s="3">
        <v>0</v>
      </c>
      <c r="E173" s="3">
        <v>0</v>
      </c>
      <c r="F173" s="3">
        <v>26</v>
      </c>
      <c r="G173" s="3">
        <v>10</v>
      </c>
      <c r="H173" s="3">
        <v>6</v>
      </c>
      <c r="I173" s="3">
        <v>0</v>
      </c>
      <c r="J173" s="45">
        <f>(B173*C173+F173*G173)/18</f>
        <v>14.44</v>
      </c>
      <c r="K173" s="45">
        <f>(B173*D173+F173*H173)/18</f>
        <v>8.67</v>
      </c>
      <c r="L173" s="45">
        <f>(B173*E173+F173*I173)/18</f>
        <v>0</v>
      </c>
      <c r="M173" s="46">
        <f>SUM(J173:L173)</f>
        <v>23.11</v>
      </c>
    </row>
    <row r="174" spans="1:13" s="10" customFormat="1" ht="21">
      <c r="A174" s="11" t="s">
        <v>102</v>
      </c>
      <c r="B174" s="6">
        <f>SUM(B172:B173)</f>
        <v>28</v>
      </c>
      <c r="C174" s="6"/>
      <c r="D174" s="6"/>
      <c r="E174" s="6"/>
      <c r="F174" s="6">
        <f>SUM(F172:F173)</f>
        <v>63</v>
      </c>
      <c r="G174" s="6"/>
      <c r="H174" s="6"/>
      <c r="I174" s="6"/>
      <c r="J174" s="47">
        <f>SUM(J172:J173)</f>
        <v>29.13</v>
      </c>
      <c r="K174" s="47">
        <f>SUM(K172:K173)</f>
        <v>24.42</v>
      </c>
      <c r="L174" s="47">
        <f>SUM(L172:L173)</f>
        <v>3.08</v>
      </c>
      <c r="M174" s="48">
        <f>SUM(M172:M173)</f>
        <v>56.63</v>
      </c>
    </row>
    <row r="175" spans="1:13" ht="18.75" customHeight="1">
      <c r="A175" s="98" t="s">
        <v>132</v>
      </c>
      <c r="B175" s="99"/>
      <c r="C175" s="99"/>
      <c r="D175" s="99"/>
      <c r="E175" s="99"/>
      <c r="F175" s="99"/>
      <c r="G175" s="99"/>
      <c r="H175" s="99"/>
      <c r="I175" s="99"/>
      <c r="J175" s="85"/>
      <c r="K175" s="85"/>
      <c r="L175" s="85"/>
      <c r="M175" s="109"/>
    </row>
    <row r="176" spans="1:13" s="10" customFormat="1" ht="21">
      <c r="A176" s="9" t="s">
        <v>13</v>
      </c>
      <c r="B176" s="3">
        <v>17</v>
      </c>
      <c r="C176" s="3">
        <v>7</v>
      </c>
      <c r="D176" s="3">
        <v>10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45"/>
      <c r="K176" s="45"/>
      <c r="L176" s="45"/>
      <c r="M176" s="46"/>
    </row>
    <row r="177" spans="1:13" s="10" customFormat="1" ht="21">
      <c r="A177" s="9" t="s">
        <v>12</v>
      </c>
      <c r="B177" s="3">
        <v>0</v>
      </c>
      <c r="C177" s="3">
        <v>0</v>
      </c>
      <c r="D177" s="3">
        <v>0</v>
      </c>
      <c r="E177" s="3">
        <v>0</v>
      </c>
      <c r="F177" s="3">
        <v>15</v>
      </c>
      <c r="G177" s="3">
        <v>13</v>
      </c>
      <c r="H177" s="3">
        <v>3</v>
      </c>
      <c r="I177" s="3">
        <v>0</v>
      </c>
      <c r="J177" s="45">
        <f>(B177*C177+F177*G177)/18</f>
        <v>10.83</v>
      </c>
      <c r="K177" s="45">
        <f>(B177*D177+F177*H177)/18</f>
        <v>2.5</v>
      </c>
      <c r="L177" s="45">
        <f>(B177*E177+F177*I177)/18</f>
        <v>0</v>
      </c>
      <c r="M177" s="46">
        <f>SUM(J177:L177)</f>
        <v>13.33</v>
      </c>
    </row>
    <row r="178" spans="1:13" s="10" customFormat="1" ht="21">
      <c r="A178" s="11" t="s">
        <v>103</v>
      </c>
      <c r="B178" s="6">
        <f>SUM(B176:B177)</f>
        <v>17</v>
      </c>
      <c r="C178" s="6"/>
      <c r="D178" s="6"/>
      <c r="E178" s="6"/>
      <c r="F178" s="6">
        <f>SUM(F176:F177)</f>
        <v>15</v>
      </c>
      <c r="G178" s="6"/>
      <c r="H178" s="6"/>
      <c r="I178" s="6"/>
      <c r="J178" s="47">
        <f>SUM(J177)</f>
        <v>10.83</v>
      </c>
      <c r="K178" s="47">
        <f>SUM(K177)</f>
        <v>2.5</v>
      </c>
      <c r="L178" s="47">
        <f>SUM(L177)</f>
        <v>0</v>
      </c>
      <c r="M178" s="48">
        <f>SUM(M176:M177)</f>
        <v>13.33</v>
      </c>
    </row>
    <row r="179" spans="1:13" ht="18.75" customHeight="1">
      <c r="A179" s="98" t="s">
        <v>133</v>
      </c>
      <c r="B179" s="99"/>
      <c r="C179" s="99"/>
      <c r="D179" s="99"/>
      <c r="E179" s="99"/>
      <c r="F179" s="99"/>
      <c r="G179" s="99"/>
      <c r="H179" s="99"/>
      <c r="I179" s="99"/>
      <c r="J179" s="85"/>
      <c r="K179" s="85"/>
      <c r="L179" s="85"/>
      <c r="M179" s="109"/>
    </row>
    <row r="180" spans="1:13" s="10" customFormat="1" ht="21">
      <c r="A180" s="9" t="s">
        <v>13</v>
      </c>
      <c r="B180" s="3">
        <v>27</v>
      </c>
      <c r="C180" s="3">
        <v>14</v>
      </c>
      <c r="D180" s="3">
        <v>0</v>
      </c>
      <c r="E180" s="3">
        <v>3</v>
      </c>
      <c r="F180" s="3">
        <v>32</v>
      </c>
      <c r="G180" s="3">
        <v>9</v>
      </c>
      <c r="H180" s="3">
        <v>7</v>
      </c>
      <c r="I180" s="3">
        <v>0</v>
      </c>
      <c r="J180" s="45">
        <f>(B180*C180+F180*G180)/36</f>
        <v>18.5</v>
      </c>
      <c r="K180" s="45">
        <f>(B180*D180+F180*H180)/36</f>
        <v>6.22</v>
      </c>
      <c r="L180" s="45">
        <f>(B180*E180+F180*I180)/36</f>
        <v>2.25</v>
      </c>
      <c r="M180" s="46">
        <f>SUM(J180:L180)</f>
        <v>26.97</v>
      </c>
    </row>
    <row r="181" spans="1:13" s="10" customFormat="1" ht="21">
      <c r="A181" s="9" t="s">
        <v>12</v>
      </c>
      <c r="B181" s="3">
        <v>0</v>
      </c>
      <c r="C181" s="3">
        <v>0</v>
      </c>
      <c r="D181" s="3">
        <v>0</v>
      </c>
      <c r="E181" s="3">
        <v>0</v>
      </c>
      <c r="F181" s="3">
        <v>22</v>
      </c>
      <c r="G181" s="3">
        <v>15</v>
      </c>
      <c r="H181" s="3">
        <v>0</v>
      </c>
      <c r="I181" s="3">
        <v>3</v>
      </c>
      <c r="J181" s="45">
        <f>(B181*C181+F181*G181)/18</f>
        <v>18.33</v>
      </c>
      <c r="K181" s="45">
        <f>(B181*D181+F181*H181)/18</f>
        <v>0</v>
      </c>
      <c r="L181" s="45">
        <f>(B181*E181+F181*I181)/18</f>
        <v>3.67</v>
      </c>
      <c r="M181" s="46">
        <f>SUM(J181:L181)</f>
        <v>22</v>
      </c>
    </row>
    <row r="182" spans="1:13" s="10" customFormat="1" ht="21">
      <c r="A182" s="11" t="s">
        <v>104</v>
      </c>
      <c r="B182" s="6">
        <f>SUM(B180:B181)</f>
        <v>27</v>
      </c>
      <c r="C182" s="6"/>
      <c r="D182" s="6"/>
      <c r="E182" s="6"/>
      <c r="F182" s="6">
        <f>SUM(F180:F181)</f>
        <v>54</v>
      </c>
      <c r="G182" s="6"/>
      <c r="H182" s="6"/>
      <c r="I182" s="6"/>
      <c r="J182" s="47">
        <f>SUM(J180:J181)</f>
        <v>36.83</v>
      </c>
      <c r="K182" s="47">
        <f>SUM(K180:K181)</f>
        <v>6.22</v>
      </c>
      <c r="L182" s="47">
        <f>SUM(L180:L181)</f>
        <v>5.92</v>
      </c>
      <c r="M182" s="48">
        <f>SUM(M180:M181)</f>
        <v>48.97</v>
      </c>
    </row>
    <row r="183" spans="1:14" s="10" customFormat="1" ht="24" thickBot="1">
      <c r="A183" s="13" t="s">
        <v>134</v>
      </c>
      <c r="B183" s="7">
        <f>B182+B178+B174+B170+B166</f>
        <v>118</v>
      </c>
      <c r="C183" s="7"/>
      <c r="D183" s="7"/>
      <c r="E183" s="7"/>
      <c r="F183" s="7">
        <f>F182+F178+F174+F170+F166</f>
        <v>244</v>
      </c>
      <c r="G183" s="7"/>
      <c r="H183" s="7"/>
      <c r="I183" s="7"/>
      <c r="J183" s="56">
        <f>J182+J178+J174+J170+J166</f>
        <v>125.13</v>
      </c>
      <c r="K183" s="56">
        <f>K182+K178+K174+K170+K166</f>
        <v>72.36</v>
      </c>
      <c r="L183" s="56">
        <f>L182+L178+L174+L170+L166</f>
        <v>18.66</v>
      </c>
      <c r="M183" s="57">
        <f>M182+M178+M174+M170+M166</f>
        <v>216.15</v>
      </c>
      <c r="N183" s="75"/>
    </row>
    <row r="184" spans="1:15" ht="24" thickBot="1">
      <c r="A184" s="15" t="s">
        <v>136</v>
      </c>
      <c r="B184" s="16">
        <f>B183+B162+B141+B117+B100+B87+B62</f>
        <v>1040</v>
      </c>
      <c r="C184" s="16"/>
      <c r="D184" s="16"/>
      <c r="E184" s="16"/>
      <c r="F184" s="16">
        <f>F183+F162+F141+F117+F100+F87+F62</f>
        <v>1628</v>
      </c>
      <c r="G184" s="16"/>
      <c r="H184" s="16"/>
      <c r="I184" s="16"/>
      <c r="J184" s="63">
        <f>J183+J162+J141+J117+J54+J100+J87+J61</f>
        <v>1168.46</v>
      </c>
      <c r="K184" s="63">
        <f>K183+K162+K141+K117+K54+K100+K87+K61</f>
        <v>412.45</v>
      </c>
      <c r="L184" s="63">
        <f>L183+L162+L141+L117+L54+L100+L87+L61</f>
        <v>211.33</v>
      </c>
      <c r="M184" s="76">
        <f>M183+M162+M141+M117+M54+M100+M87+M61</f>
        <v>1802.91</v>
      </c>
      <c r="N184" s="55"/>
      <c r="O184" s="55"/>
    </row>
  </sheetData>
  <mergeCells count="42">
    <mergeCell ref="A63:M63"/>
    <mergeCell ref="A69:M69"/>
    <mergeCell ref="A18:M18"/>
    <mergeCell ref="A24:M24"/>
    <mergeCell ref="A30:M30"/>
    <mergeCell ref="A36:M36"/>
    <mergeCell ref="A42:M42"/>
    <mergeCell ref="A48:M48"/>
    <mergeCell ref="A55:M55"/>
    <mergeCell ref="A12:M12"/>
    <mergeCell ref="C4:E4"/>
    <mergeCell ref="G4:I4"/>
    <mergeCell ref="M3:M5"/>
    <mergeCell ref="J3:L3"/>
    <mergeCell ref="A1:M1"/>
    <mergeCell ref="A2:M2"/>
    <mergeCell ref="A3:A5"/>
    <mergeCell ref="F3:I3"/>
    <mergeCell ref="J4:L4"/>
    <mergeCell ref="B3:E3"/>
    <mergeCell ref="A92:M92"/>
    <mergeCell ref="A96:M96"/>
    <mergeCell ref="A75:M75"/>
    <mergeCell ref="A81:M81"/>
    <mergeCell ref="A88:M88"/>
    <mergeCell ref="A113:M113"/>
    <mergeCell ref="A107:M107"/>
    <mergeCell ref="A101:M101"/>
    <mergeCell ref="A142:M142"/>
    <mergeCell ref="A136:M136"/>
    <mergeCell ref="A118:M118"/>
    <mergeCell ref="A124:M124"/>
    <mergeCell ref="A130:M130"/>
    <mergeCell ref="A146:M146"/>
    <mergeCell ref="A167:M167"/>
    <mergeCell ref="A171:M171"/>
    <mergeCell ref="A175:M175"/>
    <mergeCell ref="A179:M179"/>
    <mergeCell ref="A150:M150"/>
    <mergeCell ref="A154:M154"/>
    <mergeCell ref="A158:M158"/>
    <mergeCell ref="A163:M163"/>
  </mergeCells>
  <printOptions/>
  <pageMargins left="0.35433070866141736" right="0.196850393700787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ละมัย</oddFooter>
  </headerFooter>
  <rowBreaks count="8" manualBreakCount="8">
    <brk id="35" max="255" man="1"/>
    <brk id="54" max="255" man="1"/>
    <brk id="62" max="255" man="1"/>
    <brk id="87" max="255" man="1"/>
    <brk id="100" max="255" man="1"/>
    <brk id="117" max="255" man="1"/>
    <brk id="141" max="255" man="1"/>
    <brk id="16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3"/>
  <sheetViews>
    <sheetView workbookViewId="0" topLeftCell="A172">
      <selection activeCell="B186" sqref="B186"/>
    </sheetView>
  </sheetViews>
  <sheetFormatPr defaultColWidth="9.140625" defaultRowHeight="12.75"/>
  <cols>
    <col min="1" max="1" width="28.28125" style="1" customWidth="1"/>
    <col min="2" max="2" width="7.7109375" style="1" customWidth="1"/>
    <col min="3" max="5" width="5.8515625" style="1" customWidth="1"/>
    <col min="6" max="6" width="7.7109375" style="1" customWidth="1"/>
    <col min="7" max="9" width="5.8515625" style="1" customWidth="1"/>
    <col min="10" max="12" width="7.28125" style="1" customWidth="1"/>
    <col min="13" max="13" width="8.7109375" style="1" customWidth="1"/>
    <col min="14" max="16384" width="9.140625" style="1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94" t="s">
        <v>140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19.5" customHeight="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18.75" customHeight="1">
      <c r="A6" s="34" t="s">
        <v>141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s="10" customFormat="1" ht="21">
      <c r="A7" s="9" t="s">
        <v>13</v>
      </c>
      <c r="B7" s="3">
        <v>13</v>
      </c>
      <c r="C7" s="3">
        <v>3</v>
      </c>
      <c r="D7" s="3">
        <v>7</v>
      </c>
      <c r="E7" s="3">
        <v>9</v>
      </c>
      <c r="F7" s="3">
        <v>16</v>
      </c>
      <c r="G7" s="3">
        <v>9</v>
      </c>
      <c r="H7" s="3">
        <v>7</v>
      </c>
      <c r="I7" s="3">
        <v>3</v>
      </c>
      <c r="J7" s="45">
        <f>(B7*C7+F7*G7)/36</f>
        <v>5.08</v>
      </c>
      <c r="K7" s="45">
        <f>(B7*D7+F7*H7)/36</f>
        <v>5.64</v>
      </c>
      <c r="L7" s="45">
        <f>(B7*E7+F7*I7)/36</f>
        <v>4.58</v>
      </c>
      <c r="M7" s="46">
        <f>SUM(J7:L7)</f>
        <v>15.3</v>
      </c>
    </row>
    <row r="8" spans="1:13" s="10" customFormat="1" ht="21">
      <c r="A8" s="9" t="s">
        <v>12</v>
      </c>
      <c r="B8" s="3">
        <v>13</v>
      </c>
      <c r="C8" s="3">
        <v>18</v>
      </c>
      <c r="D8" s="3">
        <v>3</v>
      </c>
      <c r="E8" s="3">
        <v>0</v>
      </c>
      <c r="F8" s="3">
        <v>13</v>
      </c>
      <c r="G8" s="3">
        <v>12</v>
      </c>
      <c r="H8" s="3">
        <v>3</v>
      </c>
      <c r="I8" s="3">
        <v>6</v>
      </c>
      <c r="J8" s="45">
        <f>(B8*C8+F8*G8)/36</f>
        <v>10.83</v>
      </c>
      <c r="K8" s="45">
        <f>(B8*D8+F8*H8)/36</f>
        <v>2.17</v>
      </c>
      <c r="L8" s="45">
        <f>(B8*E8+F8*I8)/36</f>
        <v>2.17</v>
      </c>
      <c r="M8" s="46">
        <f>SUM(J8:L8)</f>
        <v>15.17</v>
      </c>
    </row>
    <row r="9" spans="1:13" s="10" customFormat="1" ht="21">
      <c r="A9" s="9" t="s">
        <v>22</v>
      </c>
      <c r="B9" s="3">
        <v>20</v>
      </c>
      <c r="C9" s="3">
        <v>10</v>
      </c>
      <c r="D9" s="3">
        <v>3</v>
      </c>
      <c r="E9" s="3">
        <v>0</v>
      </c>
      <c r="F9" s="3">
        <v>13</v>
      </c>
      <c r="G9" s="3">
        <v>14</v>
      </c>
      <c r="H9" s="3">
        <v>3</v>
      </c>
      <c r="I9" s="3">
        <v>0</v>
      </c>
      <c r="J9" s="45">
        <f>(B9*C9+F9*G9)/36</f>
        <v>10.61</v>
      </c>
      <c r="K9" s="45">
        <f>(B9*D9+F9*H9)/36</f>
        <v>2.75</v>
      </c>
      <c r="L9" s="45">
        <f>(B9*E9+F9*I9)/36</f>
        <v>0</v>
      </c>
      <c r="M9" s="46">
        <f>SUM(J9:L9)</f>
        <v>13.36</v>
      </c>
    </row>
    <row r="10" spans="1:13" s="10" customFormat="1" ht="21">
      <c r="A10" s="9" t="s">
        <v>23</v>
      </c>
      <c r="B10" s="3">
        <v>0</v>
      </c>
      <c r="C10" s="3">
        <v>0</v>
      </c>
      <c r="D10" s="3">
        <v>0</v>
      </c>
      <c r="E10" s="3">
        <v>0</v>
      </c>
      <c r="F10" s="3">
        <v>20</v>
      </c>
      <c r="G10" s="3">
        <v>18</v>
      </c>
      <c r="H10" s="3">
        <v>0</v>
      </c>
      <c r="I10" s="3">
        <v>0</v>
      </c>
      <c r="J10" s="45">
        <f>(B10*C10+F10*G10)/18</f>
        <v>20</v>
      </c>
      <c r="K10" s="45">
        <f>(B10*D10+F10*H10)/18</f>
        <v>0</v>
      </c>
      <c r="L10" s="45">
        <f>(B10*E10+F10*I10)/18</f>
        <v>0</v>
      </c>
      <c r="M10" s="46">
        <f>SUM(J10:L10)</f>
        <v>20</v>
      </c>
    </row>
    <row r="11" spans="1:13" s="10" customFormat="1" ht="21">
      <c r="A11" s="9" t="s">
        <v>148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45">
        <f>(B11*C11+F11*G11)/36</f>
        <v>0</v>
      </c>
      <c r="K11" s="45">
        <f>(B11*D11+F11*H11)/36</f>
        <v>0</v>
      </c>
      <c r="L11" s="45">
        <f>(B11*E11+F11*I11)/36</f>
        <v>0</v>
      </c>
      <c r="M11" s="46">
        <f>SUM(J11:L11)</f>
        <v>0</v>
      </c>
    </row>
    <row r="12" spans="1:15" s="10" customFormat="1" ht="21">
      <c r="A12" s="26" t="s">
        <v>142</v>
      </c>
      <c r="B12" s="6">
        <f>SUM(B7:B11)</f>
        <v>46</v>
      </c>
      <c r="C12" s="6"/>
      <c r="D12" s="6"/>
      <c r="E12" s="6"/>
      <c r="F12" s="6">
        <f>SUM(F7:F11)</f>
        <v>62</v>
      </c>
      <c r="G12" s="6"/>
      <c r="H12" s="6"/>
      <c r="I12" s="6"/>
      <c r="J12" s="47">
        <f>SUM(J7:J11)</f>
        <v>46.52</v>
      </c>
      <c r="K12" s="47">
        <f>SUM(K7:K11)</f>
        <v>10.56</v>
      </c>
      <c r="L12" s="47">
        <f>SUM(L7:L11)</f>
        <v>6.75</v>
      </c>
      <c r="M12" s="48">
        <f>SUM(M7:M11)</f>
        <v>63.83</v>
      </c>
      <c r="O12" s="21"/>
    </row>
    <row r="13" spans="1:13" ht="18.75" customHeight="1">
      <c r="A13" s="98" t="s">
        <v>143</v>
      </c>
      <c r="B13" s="99"/>
      <c r="C13" s="99"/>
      <c r="D13" s="99"/>
      <c r="E13" s="99"/>
      <c r="F13" s="99"/>
      <c r="G13" s="99"/>
      <c r="H13" s="99"/>
      <c r="I13" s="99"/>
      <c r="J13" s="85"/>
      <c r="K13" s="85"/>
      <c r="L13" s="85"/>
      <c r="M13" s="109"/>
    </row>
    <row r="14" spans="1:13" s="10" customFormat="1" ht="21">
      <c r="A14" s="9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12</v>
      </c>
      <c r="G14" s="3">
        <v>6</v>
      </c>
      <c r="H14" s="3">
        <v>7</v>
      </c>
      <c r="I14" s="3">
        <v>7</v>
      </c>
      <c r="J14" s="45">
        <f>(B14*C14+F14*G14)/18</f>
        <v>4</v>
      </c>
      <c r="K14" s="45">
        <f>(B14*D14+F14*H14)/18</f>
        <v>4.67</v>
      </c>
      <c r="L14" s="45">
        <f>(B14*E14+F14*I14)/18</f>
        <v>4.67</v>
      </c>
      <c r="M14" s="46">
        <f>SUM(J14:L14)</f>
        <v>13.34</v>
      </c>
    </row>
    <row r="15" spans="1:13" s="10" customFormat="1" ht="21">
      <c r="A15" s="9" t="s">
        <v>12</v>
      </c>
      <c r="B15" s="3">
        <v>16</v>
      </c>
      <c r="C15" s="3">
        <v>12</v>
      </c>
      <c r="D15" s="3">
        <v>7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45">
        <f>(B15*C15+F15*G15)/18</f>
        <v>10.67</v>
      </c>
      <c r="K15" s="45">
        <f>(B15*D15+F15*H15)/18</f>
        <v>6.22</v>
      </c>
      <c r="L15" s="45">
        <f>(B15*E15+F15*I15)/18</f>
        <v>0</v>
      </c>
      <c r="M15" s="46">
        <f>SUM(J15:L15)</f>
        <v>16.89</v>
      </c>
    </row>
    <row r="16" spans="1:13" s="10" customFormat="1" ht="21">
      <c r="A16" s="9" t="s">
        <v>22</v>
      </c>
      <c r="B16" s="3">
        <v>0</v>
      </c>
      <c r="C16" s="3">
        <v>0</v>
      </c>
      <c r="D16" s="3">
        <v>0</v>
      </c>
      <c r="E16" s="3">
        <v>0</v>
      </c>
      <c r="F16" s="3">
        <v>13</v>
      </c>
      <c r="G16" s="3">
        <v>15</v>
      </c>
      <c r="H16" s="3">
        <v>3</v>
      </c>
      <c r="I16" s="3">
        <v>3</v>
      </c>
      <c r="J16" s="45">
        <f>(B16*C16+F16*G16)/18</f>
        <v>10.83</v>
      </c>
      <c r="K16" s="45">
        <f>(B16*D16+F16*H16)/18</f>
        <v>2.17</v>
      </c>
      <c r="L16" s="45">
        <f>(B16*E16+F16*I16)/18</f>
        <v>2.17</v>
      </c>
      <c r="M16" s="46">
        <f>SUM(J16:L16)</f>
        <v>15.17</v>
      </c>
    </row>
    <row r="17" spans="1:13" s="10" customFormat="1" ht="21">
      <c r="A17" s="9" t="s">
        <v>23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45"/>
      <c r="K17" s="45"/>
      <c r="L17" s="45"/>
      <c r="M17" s="46"/>
    </row>
    <row r="18" spans="1:13" s="10" customFormat="1" ht="21">
      <c r="A18" s="9" t="s">
        <v>148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40"/>
      <c r="K18" s="40"/>
      <c r="L18" s="40"/>
      <c r="M18" s="12"/>
    </row>
    <row r="19" spans="1:13" s="10" customFormat="1" ht="21">
      <c r="A19" s="11" t="s">
        <v>104</v>
      </c>
      <c r="B19" s="6">
        <f>SUM(B14:B18)</f>
        <v>16</v>
      </c>
      <c r="C19" s="6"/>
      <c r="D19" s="6"/>
      <c r="E19" s="6"/>
      <c r="F19" s="6">
        <f>SUM(F14:F18)</f>
        <v>25</v>
      </c>
      <c r="G19" s="6"/>
      <c r="H19" s="6"/>
      <c r="I19" s="6"/>
      <c r="J19" s="47">
        <f>SUM(J14:J17)</f>
        <v>25.5</v>
      </c>
      <c r="K19" s="47">
        <f>SUM(K14:K17)</f>
        <v>13.06</v>
      </c>
      <c r="L19" s="47">
        <f>SUM(L14:L17)</f>
        <v>6.84</v>
      </c>
      <c r="M19" s="48">
        <f>SUM(J19:L19)</f>
        <v>45.4</v>
      </c>
    </row>
    <row r="20" spans="1:13" ht="20.25" customHeight="1">
      <c r="A20" s="98" t="s">
        <v>144</v>
      </c>
      <c r="B20" s="99"/>
      <c r="C20" s="99"/>
      <c r="D20" s="99"/>
      <c r="E20" s="99"/>
      <c r="F20" s="99"/>
      <c r="G20" s="99"/>
      <c r="H20" s="99"/>
      <c r="I20" s="99"/>
      <c r="J20" s="85"/>
      <c r="K20" s="85"/>
      <c r="L20" s="85"/>
      <c r="M20" s="109"/>
    </row>
    <row r="21" spans="1:13" s="10" customFormat="1" ht="21">
      <c r="A21" s="9" t="s">
        <v>13</v>
      </c>
      <c r="B21" s="3">
        <v>28</v>
      </c>
      <c r="C21" s="3">
        <v>9</v>
      </c>
      <c r="D21" s="3">
        <v>7</v>
      </c>
      <c r="E21" s="3">
        <v>3</v>
      </c>
      <c r="F21" s="3">
        <v>26</v>
      </c>
      <c r="G21" s="3">
        <v>3</v>
      </c>
      <c r="H21" s="3">
        <v>7</v>
      </c>
      <c r="I21" s="3">
        <v>10</v>
      </c>
      <c r="J21" s="45">
        <f>(B21*C21+F21*G21)/36</f>
        <v>9.17</v>
      </c>
      <c r="K21" s="45">
        <f>(B21*D21+F21*H21)/36</f>
        <v>10.5</v>
      </c>
      <c r="L21" s="45">
        <f>(B21*E21+F21*I21)/36</f>
        <v>9.56</v>
      </c>
      <c r="M21" s="46">
        <f>SUM(J21:L21)</f>
        <v>29.23</v>
      </c>
    </row>
    <row r="22" spans="1:13" s="10" customFormat="1" ht="21">
      <c r="A22" s="9" t="s">
        <v>12</v>
      </c>
      <c r="B22" s="3">
        <v>21</v>
      </c>
      <c r="C22" s="3">
        <v>18</v>
      </c>
      <c r="D22" s="3">
        <v>0</v>
      </c>
      <c r="E22" s="3">
        <v>3</v>
      </c>
      <c r="F22" s="3">
        <v>27</v>
      </c>
      <c r="G22" s="3">
        <v>15</v>
      </c>
      <c r="H22" s="3">
        <v>3</v>
      </c>
      <c r="I22" s="3">
        <v>3</v>
      </c>
      <c r="J22" s="45">
        <f>(B22*C22+F22*G22)/36</f>
        <v>21.75</v>
      </c>
      <c r="K22" s="45">
        <f>(B22*D22+F22*H22)/36</f>
        <v>2.25</v>
      </c>
      <c r="L22" s="45">
        <f>(B22*E22+F22*I22)/36</f>
        <v>4</v>
      </c>
      <c r="M22" s="46">
        <f>SUM(J22:L22)</f>
        <v>28</v>
      </c>
    </row>
    <row r="23" spans="1:13" s="10" customFormat="1" ht="21">
      <c r="A23" s="9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19</v>
      </c>
      <c r="G23" s="3">
        <v>21</v>
      </c>
      <c r="H23" s="3">
        <v>0</v>
      </c>
      <c r="I23" s="3">
        <v>0</v>
      </c>
      <c r="J23" s="45">
        <f>(B23*C23+F23*G23)/18</f>
        <v>22.17</v>
      </c>
      <c r="K23" s="45">
        <f>(B23*D23+F23*H23)/18</f>
        <v>0</v>
      </c>
      <c r="L23" s="45">
        <f>(B23*E23+F23*I23)/18</f>
        <v>0</v>
      </c>
      <c r="M23" s="46">
        <f>SUM(J23:L23)</f>
        <v>22.17</v>
      </c>
    </row>
    <row r="24" spans="1:13" s="10" customFormat="1" ht="21">
      <c r="A24" s="9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45"/>
      <c r="K24" s="45"/>
      <c r="L24" s="45"/>
      <c r="M24" s="46"/>
    </row>
    <row r="25" spans="1:13" s="10" customFormat="1" ht="21">
      <c r="A25" s="9" t="s">
        <v>148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45"/>
      <c r="K25" s="45"/>
      <c r="L25" s="45"/>
      <c r="M25" s="46"/>
    </row>
    <row r="26" spans="1:13" s="10" customFormat="1" ht="21">
      <c r="A26" s="11" t="s">
        <v>100</v>
      </c>
      <c r="B26" s="6">
        <f>SUM(B21:B25)</f>
        <v>49</v>
      </c>
      <c r="C26" s="6"/>
      <c r="D26" s="6"/>
      <c r="E26" s="6"/>
      <c r="F26" s="6">
        <f>SUM(F21:F25)</f>
        <v>72</v>
      </c>
      <c r="G26" s="6"/>
      <c r="H26" s="6"/>
      <c r="I26" s="6"/>
      <c r="J26" s="47">
        <f>SUM(J21:J25)</f>
        <v>53.09</v>
      </c>
      <c r="K26" s="47">
        <f>SUM(K21:K25)</f>
        <v>12.75</v>
      </c>
      <c r="L26" s="47">
        <f>SUM(L21:L25)</f>
        <v>13.56</v>
      </c>
      <c r="M26" s="48">
        <f>SUM(M21:M25)</f>
        <v>79.4</v>
      </c>
    </row>
    <row r="27" spans="1:13" ht="19.5" customHeight="1">
      <c r="A27" s="98" t="s">
        <v>145</v>
      </c>
      <c r="B27" s="99"/>
      <c r="C27" s="99"/>
      <c r="D27" s="99"/>
      <c r="E27" s="99"/>
      <c r="F27" s="99"/>
      <c r="G27" s="99"/>
      <c r="H27" s="99"/>
      <c r="I27" s="99"/>
      <c r="J27" s="85"/>
      <c r="K27" s="85"/>
      <c r="L27" s="85"/>
      <c r="M27" s="109"/>
    </row>
    <row r="28" spans="1:13" s="10" customFormat="1" ht="21">
      <c r="A28" s="9" t="s">
        <v>13</v>
      </c>
      <c r="B28" s="3">
        <v>10</v>
      </c>
      <c r="C28" s="3">
        <v>9</v>
      </c>
      <c r="D28" s="3">
        <v>7</v>
      </c>
      <c r="E28" s="3">
        <v>4</v>
      </c>
      <c r="F28" s="3">
        <v>19</v>
      </c>
      <c r="G28" s="3">
        <v>9</v>
      </c>
      <c r="H28" s="3">
        <v>7</v>
      </c>
      <c r="I28" s="3">
        <v>4</v>
      </c>
      <c r="J28" s="45">
        <f>(B28*C28+F28*G28)/36</f>
        <v>7.25</v>
      </c>
      <c r="K28" s="45">
        <f>(B28*D28+F28*H28)/36</f>
        <v>5.64</v>
      </c>
      <c r="L28" s="45">
        <f>(B28*E28+F28*I28)/36</f>
        <v>3.22</v>
      </c>
      <c r="M28" s="46">
        <f>SUM(J28:L28)</f>
        <v>16.11</v>
      </c>
    </row>
    <row r="29" spans="1:13" s="10" customFormat="1" ht="21">
      <c r="A29" s="9" t="s">
        <v>12</v>
      </c>
      <c r="B29" s="3">
        <v>8</v>
      </c>
      <c r="C29" s="3">
        <v>12</v>
      </c>
      <c r="D29" s="3">
        <v>3</v>
      </c>
      <c r="E29" s="3">
        <v>4</v>
      </c>
      <c r="F29" s="3">
        <v>6</v>
      </c>
      <c r="G29" s="3">
        <v>19</v>
      </c>
      <c r="H29" s="3">
        <v>3</v>
      </c>
      <c r="I29" s="3">
        <v>0</v>
      </c>
      <c r="J29" s="45">
        <f>(B29*C29+F29*G29)/36</f>
        <v>5.83</v>
      </c>
      <c r="K29" s="45">
        <f>(B29*D29+F29*H29)/36</f>
        <v>1.17</v>
      </c>
      <c r="L29" s="45">
        <f>(B29*E29+F29*I29)/36</f>
        <v>0.89</v>
      </c>
      <c r="M29" s="46">
        <f>SUM(J29:L29)</f>
        <v>7.89</v>
      </c>
    </row>
    <row r="30" spans="1:13" s="10" customFormat="1" ht="21">
      <c r="A30" s="9" t="s">
        <v>22</v>
      </c>
      <c r="B30" s="3">
        <v>0</v>
      </c>
      <c r="C30" s="3">
        <v>0</v>
      </c>
      <c r="D30" s="3">
        <v>0</v>
      </c>
      <c r="E30" s="3">
        <v>0</v>
      </c>
      <c r="F30" s="3">
        <v>7</v>
      </c>
      <c r="G30" s="3">
        <v>19</v>
      </c>
      <c r="H30" s="3">
        <v>0</v>
      </c>
      <c r="I30" s="3">
        <v>3</v>
      </c>
      <c r="J30" s="45">
        <f>(B30*C30+F30*G30)/18</f>
        <v>7.39</v>
      </c>
      <c r="K30" s="45">
        <f>(B30*D30+F30*H30)/18</f>
        <v>0</v>
      </c>
      <c r="L30" s="45">
        <f>(B30*E30+F30*I30)/18</f>
        <v>1.17</v>
      </c>
      <c r="M30" s="46">
        <f>SUM(J30:L30)</f>
        <v>8.56</v>
      </c>
    </row>
    <row r="31" spans="1:13" s="10" customFormat="1" ht="21">
      <c r="A31" s="9" t="s">
        <v>23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45"/>
      <c r="K31" s="45"/>
      <c r="L31" s="45"/>
      <c r="M31" s="46"/>
    </row>
    <row r="32" spans="1:13" s="10" customFormat="1" ht="21">
      <c r="A32" s="9" t="s">
        <v>148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40"/>
      <c r="K32" s="40"/>
      <c r="L32" s="40"/>
      <c r="M32" s="46"/>
    </row>
    <row r="33" spans="1:13" s="10" customFormat="1" ht="21">
      <c r="A33" s="11" t="s">
        <v>146</v>
      </c>
      <c r="B33" s="6">
        <f>SUM(B28:B32)</f>
        <v>18</v>
      </c>
      <c r="C33" s="6"/>
      <c r="D33" s="6"/>
      <c r="E33" s="6"/>
      <c r="F33" s="6">
        <f>SUM(F28:F32)</f>
        <v>32</v>
      </c>
      <c r="G33" s="6"/>
      <c r="H33" s="6"/>
      <c r="I33" s="6"/>
      <c r="J33" s="47">
        <f>SUM(J28:J32)</f>
        <v>20.47</v>
      </c>
      <c r="K33" s="47">
        <f>SUM(K28:K32)</f>
        <v>6.81</v>
      </c>
      <c r="L33" s="47">
        <f>SUM(L28:L32)</f>
        <v>5.28</v>
      </c>
      <c r="M33" s="48">
        <f>SUM(M28:M32)</f>
        <v>32.56</v>
      </c>
    </row>
    <row r="34" spans="1:13" ht="18.75" customHeight="1">
      <c r="A34" s="98" t="s">
        <v>181</v>
      </c>
      <c r="B34" s="99"/>
      <c r="C34" s="99"/>
      <c r="D34" s="99"/>
      <c r="E34" s="99"/>
      <c r="F34" s="99"/>
      <c r="G34" s="99"/>
      <c r="H34" s="99"/>
      <c r="I34" s="99"/>
      <c r="J34" s="85"/>
      <c r="K34" s="85"/>
      <c r="L34" s="85"/>
      <c r="M34" s="109"/>
    </row>
    <row r="35" spans="1:13" s="10" customFormat="1" ht="21">
      <c r="A35" s="9" t="s">
        <v>13</v>
      </c>
      <c r="B35" s="3">
        <v>13</v>
      </c>
      <c r="C35" s="3">
        <v>9</v>
      </c>
      <c r="D35" s="3">
        <v>7</v>
      </c>
      <c r="E35" s="3">
        <v>6</v>
      </c>
      <c r="F35" s="3">
        <v>13</v>
      </c>
      <c r="G35" s="3">
        <v>9</v>
      </c>
      <c r="H35" s="3">
        <v>4</v>
      </c>
      <c r="I35" s="3">
        <v>7</v>
      </c>
      <c r="J35" s="45">
        <f>(B35*C35+F35*G35)/36</f>
        <v>6.5</v>
      </c>
      <c r="K35" s="45">
        <f>(B35*D35+F35*H35)/36</f>
        <v>3.97</v>
      </c>
      <c r="L35" s="45">
        <f>(B35*E35+F35*I35)/36</f>
        <v>4.69</v>
      </c>
      <c r="M35" s="46">
        <f>SUM(J35:L35)</f>
        <v>15.16</v>
      </c>
    </row>
    <row r="36" spans="1:13" s="10" customFormat="1" ht="21">
      <c r="A36" s="9" t="s">
        <v>12</v>
      </c>
      <c r="B36" s="3">
        <v>22</v>
      </c>
      <c r="C36" s="3">
        <v>15</v>
      </c>
      <c r="D36" s="3">
        <v>0</v>
      </c>
      <c r="E36" s="3">
        <v>6</v>
      </c>
      <c r="F36" s="3">
        <v>11</v>
      </c>
      <c r="G36" s="3">
        <v>6</v>
      </c>
      <c r="H36" s="3">
        <v>10</v>
      </c>
      <c r="I36" s="3">
        <v>3</v>
      </c>
      <c r="J36" s="45">
        <f>(B36*C36+F36*G36)/36</f>
        <v>11</v>
      </c>
      <c r="K36" s="45">
        <f>(B36*D36+F36*H36)/36</f>
        <v>3.06</v>
      </c>
      <c r="L36" s="45">
        <f>(B36*E36+F36*I36)/36</f>
        <v>4.58</v>
      </c>
      <c r="M36" s="46">
        <f>SUM(J36:L36)</f>
        <v>18.64</v>
      </c>
    </row>
    <row r="37" spans="1:13" s="10" customFormat="1" ht="21">
      <c r="A37" s="9" t="s">
        <v>22</v>
      </c>
      <c r="B37" s="3">
        <v>0</v>
      </c>
      <c r="C37" s="3">
        <v>0</v>
      </c>
      <c r="D37" s="3">
        <v>0</v>
      </c>
      <c r="E37" s="3">
        <v>0</v>
      </c>
      <c r="F37" s="3">
        <v>22</v>
      </c>
      <c r="G37" s="3">
        <v>18</v>
      </c>
      <c r="H37" s="3">
        <v>0</v>
      </c>
      <c r="I37" s="3">
        <v>1</v>
      </c>
      <c r="J37" s="45">
        <f>(B37*C37+F37*G37)/18</f>
        <v>22</v>
      </c>
      <c r="K37" s="45">
        <f>(B37*D37+F37*H37)/18</f>
        <v>0</v>
      </c>
      <c r="L37" s="45">
        <f>(B37*E37+F37*I37)/18</f>
        <v>1.22</v>
      </c>
      <c r="M37" s="46">
        <f>SUM(J37:L37)</f>
        <v>23.22</v>
      </c>
    </row>
    <row r="38" spans="1:13" s="10" customFormat="1" ht="21">
      <c r="A38" s="9" t="s">
        <v>23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45"/>
      <c r="K38" s="45"/>
      <c r="L38" s="45"/>
      <c r="M38" s="46"/>
    </row>
    <row r="39" spans="1:13" s="10" customFormat="1" ht="21">
      <c r="A39" s="9" t="s">
        <v>148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45"/>
      <c r="K39" s="45"/>
      <c r="L39" s="45"/>
      <c r="M39" s="46"/>
    </row>
    <row r="40" spans="1:15" s="10" customFormat="1" ht="21">
      <c r="A40" s="11" t="s">
        <v>103</v>
      </c>
      <c r="B40" s="6">
        <f>SUM(B35:B39)</f>
        <v>35</v>
      </c>
      <c r="C40" s="6"/>
      <c r="D40" s="6"/>
      <c r="E40" s="6"/>
      <c r="F40" s="6">
        <f>SUM(F35:F39)</f>
        <v>46</v>
      </c>
      <c r="G40" s="6"/>
      <c r="H40" s="6"/>
      <c r="I40" s="6"/>
      <c r="J40" s="47">
        <f>SUM(J35:J39)</f>
        <v>39.5</v>
      </c>
      <c r="K40" s="47">
        <f>SUM(K35:K39)</f>
        <v>7.03</v>
      </c>
      <c r="L40" s="47">
        <f>SUM(L35:L39)</f>
        <v>10.49</v>
      </c>
      <c r="M40" s="48">
        <f>SUM(M35:M39)</f>
        <v>57.02</v>
      </c>
      <c r="O40" s="21"/>
    </row>
    <row r="41" spans="1:15" s="10" customFormat="1" ht="21">
      <c r="A41" s="98" t="s">
        <v>273</v>
      </c>
      <c r="B41" s="99"/>
      <c r="C41" s="99"/>
      <c r="D41" s="99"/>
      <c r="E41" s="99"/>
      <c r="F41" s="99"/>
      <c r="G41" s="99"/>
      <c r="H41" s="99"/>
      <c r="I41" s="99"/>
      <c r="J41" s="85"/>
      <c r="K41" s="85"/>
      <c r="L41" s="85"/>
      <c r="M41" s="109"/>
      <c r="O41" s="21"/>
    </row>
    <row r="42" spans="1:15" s="10" customFormat="1" ht="21">
      <c r="A42" s="9" t="s">
        <v>13</v>
      </c>
      <c r="B42" s="3">
        <v>0</v>
      </c>
      <c r="C42" s="3">
        <v>0</v>
      </c>
      <c r="D42" s="3">
        <v>0</v>
      </c>
      <c r="E42" s="3">
        <v>0</v>
      </c>
      <c r="F42" s="3">
        <v>15</v>
      </c>
      <c r="G42" s="3">
        <v>9</v>
      </c>
      <c r="H42" s="3">
        <v>4</v>
      </c>
      <c r="I42" s="3">
        <v>7</v>
      </c>
      <c r="J42" s="45">
        <f>(B42*C42+F42*G42)/18</f>
        <v>7.5</v>
      </c>
      <c r="K42" s="45">
        <f>(B42*D42+F42*H42)/18</f>
        <v>3.33</v>
      </c>
      <c r="L42" s="45">
        <f>(B42*E42+F42*I42)/18</f>
        <v>5.83</v>
      </c>
      <c r="M42" s="46">
        <f>SUM(J42:L42)</f>
        <v>16.66</v>
      </c>
      <c r="O42" s="21"/>
    </row>
    <row r="43" spans="1:15" s="10" customFormat="1" ht="21">
      <c r="A43" s="9" t="s">
        <v>12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45"/>
      <c r="K43" s="45"/>
      <c r="L43" s="45"/>
      <c r="M43" s="46"/>
      <c r="O43" s="21"/>
    </row>
    <row r="44" spans="1:15" s="10" customFormat="1" ht="21">
      <c r="A44" s="9" t="s">
        <v>22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45"/>
      <c r="K44" s="45"/>
      <c r="L44" s="45"/>
      <c r="M44" s="46"/>
      <c r="O44" s="21"/>
    </row>
    <row r="45" spans="1:15" s="10" customFormat="1" ht="21">
      <c r="A45" s="9" t="s">
        <v>23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45"/>
      <c r="K45" s="45"/>
      <c r="L45" s="45"/>
      <c r="M45" s="46"/>
      <c r="O45" s="21"/>
    </row>
    <row r="46" spans="1:15" s="10" customFormat="1" ht="21">
      <c r="A46" s="9" t="s">
        <v>148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45"/>
      <c r="K46" s="45"/>
      <c r="L46" s="45"/>
      <c r="M46" s="46"/>
      <c r="O46" s="21"/>
    </row>
    <row r="47" spans="1:15" s="10" customFormat="1" ht="21">
      <c r="A47" s="11" t="s">
        <v>272</v>
      </c>
      <c r="B47" s="6">
        <f>SUM(B42:B46)</f>
        <v>0</v>
      </c>
      <c r="C47" s="6"/>
      <c r="D47" s="6"/>
      <c r="E47" s="6"/>
      <c r="F47" s="6">
        <f>SUM(F42:F46)</f>
        <v>15</v>
      </c>
      <c r="G47" s="6"/>
      <c r="H47" s="6"/>
      <c r="I47" s="6"/>
      <c r="J47" s="47">
        <f>SUM(J42:J46)</f>
        <v>7.5</v>
      </c>
      <c r="K47" s="47">
        <f>SUM(K42:K46)</f>
        <v>3.33</v>
      </c>
      <c r="L47" s="47">
        <f>SUM(L42:L46)</f>
        <v>5.83</v>
      </c>
      <c r="M47" s="48">
        <f>SUM(M42:M46)</f>
        <v>16.66</v>
      </c>
      <c r="O47" s="21"/>
    </row>
    <row r="48" spans="1:13" s="10" customFormat="1" ht="24" thickBot="1">
      <c r="A48" s="32" t="s">
        <v>147</v>
      </c>
      <c r="B48" s="33">
        <f>B40+B33+B26+B19+B12+B47</f>
        <v>164</v>
      </c>
      <c r="C48" s="33"/>
      <c r="D48" s="33"/>
      <c r="E48" s="33"/>
      <c r="F48" s="33">
        <f>F40+F33+F26+F19+F12+F47</f>
        <v>252</v>
      </c>
      <c r="G48" s="33"/>
      <c r="H48" s="33"/>
      <c r="I48" s="33"/>
      <c r="J48" s="58">
        <f>J40+J33+J26+J19+J12+J47</f>
        <v>192.58</v>
      </c>
      <c r="K48" s="58">
        <f>K40+K33+K26+K19+K12+K47</f>
        <v>53.54</v>
      </c>
      <c r="L48" s="58">
        <f>L40+L33+L26+L19+L12+L47</f>
        <v>48.75</v>
      </c>
      <c r="M48" s="59">
        <f>M40+M33+M26+M19+M12+M47</f>
        <v>294.87</v>
      </c>
    </row>
    <row r="49" spans="1:13" ht="20.25" customHeight="1">
      <c r="A49" s="98" t="s">
        <v>293</v>
      </c>
      <c r="B49" s="99"/>
      <c r="C49" s="99"/>
      <c r="D49" s="99"/>
      <c r="E49" s="99"/>
      <c r="F49" s="99"/>
      <c r="G49" s="99"/>
      <c r="H49" s="99"/>
      <c r="I49" s="99"/>
      <c r="J49" s="85"/>
      <c r="K49" s="85"/>
      <c r="L49" s="85"/>
      <c r="M49" s="109"/>
    </row>
    <row r="50" spans="1:13" s="10" customFormat="1" ht="20.25" customHeight="1">
      <c r="A50" s="9" t="s">
        <v>13</v>
      </c>
      <c r="B50" s="3">
        <v>33</v>
      </c>
      <c r="C50" s="3">
        <v>19</v>
      </c>
      <c r="D50" s="3">
        <v>0</v>
      </c>
      <c r="E50" s="3">
        <v>3</v>
      </c>
      <c r="F50" s="3">
        <v>11</v>
      </c>
      <c r="G50" s="3">
        <v>15</v>
      </c>
      <c r="H50" s="3">
        <v>3</v>
      </c>
      <c r="I50" s="3">
        <v>3</v>
      </c>
      <c r="J50" s="45">
        <f>(B50*C50+F50*G50)/36</f>
        <v>22</v>
      </c>
      <c r="K50" s="45">
        <f>(B50*D50+F50*H50)/36</f>
        <v>0.92</v>
      </c>
      <c r="L50" s="45">
        <f>(B50*E50+F50*I50)/36</f>
        <v>3.67</v>
      </c>
      <c r="M50" s="46">
        <f>SUM(J50:L50)</f>
        <v>26.59</v>
      </c>
    </row>
    <row r="51" spans="1:13" s="10" customFormat="1" ht="20.25" customHeight="1">
      <c r="A51" s="9" t="s">
        <v>12</v>
      </c>
      <c r="B51" s="3">
        <v>26</v>
      </c>
      <c r="C51" s="3">
        <v>13</v>
      </c>
      <c r="D51" s="3">
        <v>0</v>
      </c>
      <c r="E51" s="3">
        <v>6</v>
      </c>
      <c r="F51" s="3">
        <v>33</v>
      </c>
      <c r="G51" s="3">
        <v>20</v>
      </c>
      <c r="H51" s="3">
        <v>3</v>
      </c>
      <c r="I51" s="3">
        <v>0</v>
      </c>
      <c r="J51" s="45">
        <f>(B51*C51+F51*G51)/36</f>
        <v>27.72</v>
      </c>
      <c r="K51" s="45">
        <f>(B51*D51+F51*H51)/36</f>
        <v>2.75</v>
      </c>
      <c r="L51" s="45">
        <f>(B51*E51+F51*I51)/36</f>
        <v>4.33</v>
      </c>
      <c r="M51" s="46">
        <f>SUM(J51:L51)</f>
        <v>34.8</v>
      </c>
    </row>
    <row r="52" spans="1:13" s="10" customFormat="1" ht="20.25" customHeight="1">
      <c r="A52" s="11" t="s">
        <v>154</v>
      </c>
      <c r="B52" s="6">
        <f>SUM(B50:B51)</f>
        <v>59</v>
      </c>
      <c r="C52" s="6"/>
      <c r="D52" s="6"/>
      <c r="E52" s="6"/>
      <c r="F52" s="6">
        <f>SUM(F50:F51)</f>
        <v>44</v>
      </c>
      <c r="G52" s="6"/>
      <c r="H52" s="6"/>
      <c r="I52" s="6"/>
      <c r="J52" s="47">
        <f>SUM(J50:J51)</f>
        <v>49.72</v>
      </c>
      <c r="K52" s="47">
        <f>SUM(K50:K51)</f>
        <v>3.67</v>
      </c>
      <c r="L52" s="47">
        <f>SUM(L50:L51)</f>
        <v>8</v>
      </c>
      <c r="M52" s="48">
        <f>SUM(M50:M51)</f>
        <v>61.39</v>
      </c>
    </row>
    <row r="53" spans="1:13" ht="20.25" customHeight="1">
      <c r="A53" s="98" t="s">
        <v>294</v>
      </c>
      <c r="B53" s="99"/>
      <c r="C53" s="99"/>
      <c r="D53" s="99"/>
      <c r="E53" s="99"/>
      <c r="F53" s="99"/>
      <c r="G53" s="99"/>
      <c r="H53" s="99"/>
      <c r="I53" s="99"/>
      <c r="J53" s="85"/>
      <c r="K53" s="85"/>
      <c r="L53" s="85"/>
      <c r="M53" s="109"/>
    </row>
    <row r="54" spans="1:13" s="10" customFormat="1" ht="20.25" customHeight="1">
      <c r="A54" s="9" t="s">
        <v>13</v>
      </c>
      <c r="B54" s="3">
        <v>35</v>
      </c>
      <c r="C54" s="3">
        <v>15</v>
      </c>
      <c r="D54" s="3">
        <v>6</v>
      </c>
      <c r="E54" s="3">
        <v>0</v>
      </c>
      <c r="F54" s="3">
        <v>42</v>
      </c>
      <c r="G54" s="3">
        <v>15</v>
      </c>
      <c r="H54" s="3">
        <v>3</v>
      </c>
      <c r="I54" s="3">
        <v>3</v>
      </c>
      <c r="J54" s="45">
        <f>(B54*C54+F54*G54)/36</f>
        <v>32.08</v>
      </c>
      <c r="K54" s="45">
        <f>(B54*D54+F54*H54)/36</f>
        <v>9.33</v>
      </c>
      <c r="L54" s="45">
        <f>(B54*E54+F54*I54)/36</f>
        <v>3.5</v>
      </c>
      <c r="M54" s="46">
        <f>SUM(J54:L54)</f>
        <v>44.91</v>
      </c>
    </row>
    <row r="55" spans="1:13" s="10" customFormat="1" ht="20.25" customHeight="1">
      <c r="A55" s="9" t="s">
        <v>12</v>
      </c>
      <c r="B55" s="3">
        <v>28</v>
      </c>
      <c r="C55" s="3">
        <v>15</v>
      </c>
      <c r="D55" s="3">
        <v>0</v>
      </c>
      <c r="E55" s="3">
        <v>0</v>
      </c>
      <c r="F55" s="3">
        <v>35</v>
      </c>
      <c r="G55" s="3">
        <v>19</v>
      </c>
      <c r="H55" s="3">
        <v>0</v>
      </c>
      <c r="I55" s="3">
        <v>0</v>
      </c>
      <c r="J55" s="45">
        <f>(B55*C55+F55*G55)/36</f>
        <v>30.14</v>
      </c>
      <c r="K55" s="45">
        <f>(B55*D55+F55*H55)/36</f>
        <v>0</v>
      </c>
      <c r="L55" s="45">
        <f>(B55*E55+F55*I55)/36</f>
        <v>0</v>
      </c>
      <c r="M55" s="46">
        <f>SUM(J55:L55)</f>
        <v>30.14</v>
      </c>
    </row>
    <row r="56" spans="1:13" s="10" customFormat="1" ht="20.25" customHeight="1">
      <c r="A56" s="9" t="s">
        <v>256</v>
      </c>
      <c r="B56" s="3">
        <v>0</v>
      </c>
      <c r="C56" s="3">
        <v>0</v>
      </c>
      <c r="D56" s="3">
        <v>0</v>
      </c>
      <c r="E56" s="3">
        <v>0</v>
      </c>
      <c r="F56" s="3">
        <v>2</v>
      </c>
      <c r="G56" s="3">
        <v>0</v>
      </c>
      <c r="H56" s="3">
        <v>0</v>
      </c>
      <c r="I56" s="3">
        <v>0</v>
      </c>
      <c r="J56" s="45">
        <f>(B56*C56+F56*G56)/36</f>
        <v>0</v>
      </c>
      <c r="K56" s="45">
        <f>(B56*D56+F56*H56)/36</f>
        <v>0</v>
      </c>
      <c r="L56" s="45">
        <f>(B56*E56+F56*I56)/36</f>
        <v>0</v>
      </c>
      <c r="M56" s="46">
        <f>SUM(J56:L56)</f>
        <v>0</v>
      </c>
    </row>
    <row r="57" spans="1:13" s="10" customFormat="1" ht="20.25" customHeight="1">
      <c r="A57" s="11" t="s">
        <v>108</v>
      </c>
      <c r="B57" s="6">
        <f>SUM(B54:B56)</f>
        <v>63</v>
      </c>
      <c r="C57" s="6"/>
      <c r="D57" s="6"/>
      <c r="E57" s="6"/>
      <c r="F57" s="6">
        <f>SUM(F54:F56)</f>
        <v>79</v>
      </c>
      <c r="G57" s="6"/>
      <c r="H57" s="6"/>
      <c r="I57" s="6"/>
      <c r="J57" s="47">
        <f>SUM(J54:J56)</f>
        <v>62.22</v>
      </c>
      <c r="K57" s="47">
        <f>SUM(K54:K56)</f>
        <v>9.33</v>
      </c>
      <c r="L57" s="47">
        <f>SUM(L54:L56)</f>
        <v>3.5</v>
      </c>
      <c r="M57" s="48">
        <f>SUM(M54:M56)</f>
        <v>75.05</v>
      </c>
    </row>
    <row r="58" spans="1:13" ht="20.25" customHeight="1">
      <c r="A58" s="98" t="s">
        <v>295</v>
      </c>
      <c r="B58" s="99"/>
      <c r="C58" s="99"/>
      <c r="D58" s="99"/>
      <c r="E58" s="99"/>
      <c r="F58" s="99"/>
      <c r="G58" s="99"/>
      <c r="H58" s="99"/>
      <c r="I58" s="99"/>
      <c r="J58" s="85"/>
      <c r="K58" s="85"/>
      <c r="L58" s="85"/>
      <c r="M58" s="109"/>
    </row>
    <row r="59" spans="1:13" s="10" customFormat="1" ht="20.25" customHeight="1">
      <c r="A59" s="9" t="s">
        <v>13</v>
      </c>
      <c r="B59" s="3">
        <v>29</v>
      </c>
      <c r="C59" s="3">
        <v>22</v>
      </c>
      <c r="D59" s="3">
        <v>0</v>
      </c>
      <c r="E59" s="3">
        <v>0</v>
      </c>
      <c r="F59" s="3">
        <v>38</v>
      </c>
      <c r="G59" s="3">
        <v>12</v>
      </c>
      <c r="H59" s="3">
        <v>7</v>
      </c>
      <c r="I59" s="3">
        <v>3</v>
      </c>
      <c r="J59" s="45">
        <f>(B59*C59+F59*G59)/36</f>
        <v>30.39</v>
      </c>
      <c r="K59" s="45">
        <f>(B59*D59+F59*H59)/36</f>
        <v>7.39</v>
      </c>
      <c r="L59" s="45">
        <f>(B59*E59+F59*I59)/36</f>
        <v>3.17</v>
      </c>
      <c r="M59" s="46">
        <f>SUM(J59:L59)</f>
        <v>40.95</v>
      </c>
    </row>
    <row r="60" spans="1:13" s="10" customFormat="1" ht="20.25" customHeight="1">
      <c r="A60" s="9" t="s">
        <v>12</v>
      </c>
      <c r="B60" s="3">
        <v>26</v>
      </c>
      <c r="C60" s="3">
        <v>19</v>
      </c>
      <c r="D60" s="3">
        <v>0</v>
      </c>
      <c r="E60" s="3">
        <v>3</v>
      </c>
      <c r="F60" s="3">
        <v>29</v>
      </c>
      <c r="G60" s="3">
        <v>19</v>
      </c>
      <c r="H60" s="3">
        <v>0</v>
      </c>
      <c r="I60" s="3">
        <v>3</v>
      </c>
      <c r="J60" s="45">
        <f>(B60*C60+F60*G60)/36</f>
        <v>29.03</v>
      </c>
      <c r="K60" s="45">
        <f>(B60*D60+F60*H60)/36</f>
        <v>0</v>
      </c>
      <c r="L60" s="45">
        <f>(B60*E60+F60*I60)/36</f>
        <v>4.58</v>
      </c>
      <c r="M60" s="46">
        <f>SUM(J60:L60)</f>
        <v>33.61</v>
      </c>
    </row>
    <row r="61" spans="1:13" s="10" customFormat="1" ht="20.25" customHeight="1">
      <c r="A61" s="9" t="s">
        <v>256</v>
      </c>
      <c r="B61" s="3">
        <v>0</v>
      </c>
      <c r="C61" s="3">
        <v>0</v>
      </c>
      <c r="D61" s="3">
        <v>0</v>
      </c>
      <c r="E61" s="3">
        <v>0</v>
      </c>
      <c r="F61" s="3">
        <v>3</v>
      </c>
      <c r="G61" s="3">
        <v>0</v>
      </c>
      <c r="H61" s="3">
        <v>0</v>
      </c>
      <c r="I61" s="3">
        <v>0</v>
      </c>
      <c r="J61" s="45">
        <f>(B61*C61+F61*G61)/36</f>
        <v>0</v>
      </c>
      <c r="K61" s="45">
        <f>(B61*D61+F61*H61)/36</f>
        <v>0</v>
      </c>
      <c r="L61" s="45">
        <f>(B61*E61+F61*I61)/36</f>
        <v>0</v>
      </c>
      <c r="M61" s="46">
        <f>SUM(J61:L61)</f>
        <v>0</v>
      </c>
    </row>
    <row r="62" spans="1:13" s="10" customFormat="1" ht="20.25" customHeight="1">
      <c r="A62" s="11" t="s">
        <v>102</v>
      </c>
      <c r="B62" s="6">
        <f>SUM(B59:B61)</f>
        <v>55</v>
      </c>
      <c r="C62" s="6"/>
      <c r="D62" s="6"/>
      <c r="E62" s="6"/>
      <c r="F62" s="6">
        <f>SUM(F59:F61)</f>
        <v>70</v>
      </c>
      <c r="G62" s="6"/>
      <c r="H62" s="6"/>
      <c r="I62" s="6"/>
      <c r="J62" s="47">
        <f>SUM(J59:J61)</f>
        <v>59.42</v>
      </c>
      <c r="K62" s="47">
        <f>SUM(K59:K61)</f>
        <v>7.39</v>
      </c>
      <c r="L62" s="47">
        <f>SUM(L59:L61)</f>
        <v>7.75</v>
      </c>
      <c r="M62" s="48">
        <f>SUM(M59:M61)</f>
        <v>74.56</v>
      </c>
    </row>
    <row r="63" spans="1:13" ht="20.25" customHeight="1">
      <c r="A63" s="98" t="s">
        <v>296</v>
      </c>
      <c r="B63" s="99"/>
      <c r="C63" s="99"/>
      <c r="D63" s="99"/>
      <c r="E63" s="99"/>
      <c r="F63" s="99"/>
      <c r="G63" s="99"/>
      <c r="H63" s="99"/>
      <c r="I63" s="99"/>
      <c r="J63" s="85"/>
      <c r="K63" s="85"/>
      <c r="L63" s="85"/>
      <c r="M63" s="109"/>
    </row>
    <row r="64" spans="1:13" s="10" customFormat="1" ht="20.25" customHeight="1">
      <c r="A64" s="9" t="s">
        <v>13</v>
      </c>
      <c r="B64" s="3">
        <v>24</v>
      </c>
      <c r="C64" s="3">
        <v>19</v>
      </c>
      <c r="D64" s="3">
        <v>0</v>
      </c>
      <c r="E64" s="3">
        <v>3</v>
      </c>
      <c r="F64" s="3">
        <v>14</v>
      </c>
      <c r="G64" s="3">
        <v>17</v>
      </c>
      <c r="H64" s="3">
        <v>4</v>
      </c>
      <c r="I64" s="3">
        <v>0</v>
      </c>
      <c r="J64" s="45">
        <f>(B64*C64+F64*G64)/36</f>
        <v>19.28</v>
      </c>
      <c r="K64" s="45">
        <f>(B64*D64+F64*H64)/36</f>
        <v>1.56</v>
      </c>
      <c r="L64" s="45">
        <f>(B64*E64+F64*I64)/36</f>
        <v>2</v>
      </c>
      <c r="M64" s="46">
        <f>SUM(J64:L64)</f>
        <v>22.84</v>
      </c>
    </row>
    <row r="65" spans="1:13" s="10" customFormat="1" ht="20.25" customHeight="1">
      <c r="A65" s="9" t="s">
        <v>12</v>
      </c>
      <c r="B65" s="3">
        <v>18</v>
      </c>
      <c r="C65" s="3">
        <v>20</v>
      </c>
      <c r="D65" s="3">
        <v>0</v>
      </c>
      <c r="E65" s="3">
        <v>0</v>
      </c>
      <c r="F65" s="3">
        <v>24</v>
      </c>
      <c r="G65" s="3">
        <v>18</v>
      </c>
      <c r="H65" s="3">
        <v>3</v>
      </c>
      <c r="I65" s="3">
        <v>0</v>
      </c>
      <c r="J65" s="45">
        <f>(B65*C65+F65*G65)/36</f>
        <v>22</v>
      </c>
      <c r="K65" s="45">
        <f>(B65*D65+F65*H65)/36</f>
        <v>2</v>
      </c>
      <c r="L65" s="45">
        <f>(B65*E65+F65*I65)/36</f>
        <v>0</v>
      </c>
      <c r="M65" s="46">
        <f>SUM(J65:L65)</f>
        <v>24</v>
      </c>
    </row>
    <row r="66" spans="1:13" s="10" customFormat="1" ht="20.25" customHeight="1">
      <c r="A66" s="11" t="s">
        <v>146</v>
      </c>
      <c r="B66" s="6">
        <f>SUM(B64:B65)</f>
        <v>42</v>
      </c>
      <c r="C66" s="6"/>
      <c r="D66" s="6"/>
      <c r="E66" s="6"/>
      <c r="F66" s="6">
        <f>SUM(F64:F65)</f>
        <v>38</v>
      </c>
      <c r="G66" s="6"/>
      <c r="H66" s="6"/>
      <c r="I66" s="6"/>
      <c r="J66" s="47">
        <f>SUM(J64:J65)</f>
        <v>41.28</v>
      </c>
      <c r="K66" s="47">
        <f>SUM(K64:K65)</f>
        <v>3.56</v>
      </c>
      <c r="L66" s="47">
        <f>SUM(L64:L65)</f>
        <v>2</v>
      </c>
      <c r="M66" s="48">
        <f>SUM(M64:M65)</f>
        <v>46.84</v>
      </c>
    </row>
    <row r="67" spans="1:13" ht="20.25" customHeight="1">
      <c r="A67" s="98" t="s">
        <v>297</v>
      </c>
      <c r="B67" s="99"/>
      <c r="C67" s="99"/>
      <c r="D67" s="99"/>
      <c r="E67" s="99"/>
      <c r="F67" s="99"/>
      <c r="G67" s="99"/>
      <c r="H67" s="99"/>
      <c r="I67" s="99"/>
      <c r="J67" s="85"/>
      <c r="K67" s="85"/>
      <c r="L67" s="85"/>
      <c r="M67" s="109"/>
    </row>
    <row r="68" spans="1:13" s="10" customFormat="1" ht="20.25" customHeight="1">
      <c r="A68" s="9" t="s">
        <v>13</v>
      </c>
      <c r="B68" s="3">
        <v>27</v>
      </c>
      <c r="C68" s="3">
        <v>17</v>
      </c>
      <c r="D68" s="3">
        <v>3</v>
      </c>
      <c r="E68" s="3">
        <v>3</v>
      </c>
      <c r="F68" s="3">
        <v>17</v>
      </c>
      <c r="G68" s="3">
        <v>12</v>
      </c>
      <c r="H68" s="3">
        <v>7</v>
      </c>
      <c r="I68" s="3">
        <v>3</v>
      </c>
      <c r="J68" s="45">
        <f>(B68*C68+F68*G68)/36</f>
        <v>18.42</v>
      </c>
      <c r="K68" s="45">
        <f>(B68*D68+F68*H68)/36</f>
        <v>5.56</v>
      </c>
      <c r="L68" s="45">
        <f>(B68*E68+F68*I68)/36</f>
        <v>3.67</v>
      </c>
      <c r="M68" s="46">
        <f>SUM(J68:L68)</f>
        <v>27.65</v>
      </c>
    </row>
    <row r="69" spans="1:13" s="10" customFormat="1" ht="20.25" customHeight="1">
      <c r="A69" s="9" t="s">
        <v>12</v>
      </c>
      <c r="B69" s="3">
        <v>19</v>
      </c>
      <c r="C69" s="3">
        <v>22</v>
      </c>
      <c r="D69" s="3">
        <v>0</v>
      </c>
      <c r="E69" s="3">
        <v>0</v>
      </c>
      <c r="F69" s="3">
        <v>24</v>
      </c>
      <c r="G69" s="3">
        <v>18</v>
      </c>
      <c r="H69" s="3">
        <v>0</v>
      </c>
      <c r="I69" s="3">
        <v>3</v>
      </c>
      <c r="J69" s="45">
        <f>(B69*C69+F69*G69)/36</f>
        <v>23.61</v>
      </c>
      <c r="K69" s="45">
        <f>(B69*D69+F69*H69)/36</f>
        <v>0</v>
      </c>
      <c r="L69" s="45">
        <f>(B69*E69+F69*I69)/36</f>
        <v>2</v>
      </c>
      <c r="M69" s="46">
        <f>SUM(J69:L69)</f>
        <v>25.61</v>
      </c>
    </row>
    <row r="70" spans="1:13" s="10" customFormat="1" ht="20.25" customHeight="1">
      <c r="A70" s="26" t="s">
        <v>112</v>
      </c>
      <c r="B70" s="6">
        <f>SUM(B68:B69)</f>
        <v>46</v>
      </c>
      <c r="C70" s="6"/>
      <c r="D70" s="6"/>
      <c r="E70" s="6"/>
      <c r="F70" s="6">
        <f>SUM(F68:F69)</f>
        <v>41</v>
      </c>
      <c r="G70" s="6"/>
      <c r="H70" s="6"/>
      <c r="I70" s="6"/>
      <c r="J70" s="47">
        <f>SUM(J68:J69)</f>
        <v>42.03</v>
      </c>
      <c r="K70" s="47">
        <f>SUM(K68:K69)</f>
        <v>5.56</v>
      </c>
      <c r="L70" s="47">
        <f>SUM(L68:L69)</f>
        <v>5.67</v>
      </c>
      <c r="M70" s="48">
        <f>SUM(M68:M69)</f>
        <v>53.26</v>
      </c>
    </row>
    <row r="71" spans="1:13" ht="20.25" customHeight="1">
      <c r="A71" s="98" t="s">
        <v>298</v>
      </c>
      <c r="B71" s="99"/>
      <c r="C71" s="99"/>
      <c r="D71" s="99"/>
      <c r="E71" s="99"/>
      <c r="F71" s="99"/>
      <c r="G71" s="99"/>
      <c r="H71" s="99"/>
      <c r="I71" s="99"/>
      <c r="J71" s="85"/>
      <c r="K71" s="85"/>
      <c r="L71" s="85"/>
      <c r="M71" s="109"/>
    </row>
    <row r="72" spans="1:13" s="10" customFormat="1" ht="20.25" customHeight="1">
      <c r="A72" s="9" t="s">
        <v>13</v>
      </c>
      <c r="B72" s="3">
        <v>38</v>
      </c>
      <c r="C72" s="3">
        <v>16</v>
      </c>
      <c r="D72" s="3">
        <v>6</v>
      </c>
      <c r="E72" s="3">
        <v>0</v>
      </c>
      <c r="F72" s="3">
        <v>37</v>
      </c>
      <c r="G72" s="3">
        <v>9</v>
      </c>
      <c r="H72" s="3">
        <v>3</v>
      </c>
      <c r="I72" s="3">
        <v>6</v>
      </c>
      <c r="J72" s="45">
        <f>(B72*C72+F72*G72)/36</f>
        <v>26.14</v>
      </c>
      <c r="K72" s="45">
        <f>(B72*D72+F72*H72)/36</f>
        <v>9.42</v>
      </c>
      <c r="L72" s="45">
        <f>(B72*E72+F72*I72)/36</f>
        <v>6.17</v>
      </c>
      <c r="M72" s="46">
        <f>SUM(J72:L72)</f>
        <v>41.73</v>
      </c>
    </row>
    <row r="73" spans="1:13" s="10" customFormat="1" ht="20.25" customHeight="1">
      <c r="A73" s="9" t="s">
        <v>12</v>
      </c>
      <c r="B73" s="3">
        <v>28</v>
      </c>
      <c r="C73" s="3">
        <v>17</v>
      </c>
      <c r="D73" s="3">
        <v>0</v>
      </c>
      <c r="E73" s="3">
        <v>0</v>
      </c>
      <c r="F73" s="3">
        <v>36</v>
      </c>
      <c r="G73" s="3">
        <v>22</v>
      </c>
      <c r="H73" s="3">
        <v>0</v>
      </c>
      <c r="I73" s="3">
        <v>0</v>
      </c>
      <c r="J73" s="45">
        <f>(B73*C73+F73*G73)/36</f>
        <v>35.22</v>
      </c>
      <c r="K73" s="45">
        <f>(B73*D73+F73*H73)/36</f>
        <v>0</v>
      </c>
      <c r="L73" s="45">
        <f>(B73*E73+F73*I73)/36</f>
        <v>0</v>
      </c>
      <c r="M73" s="46">
        <f>SUM(J73:L73)</f>
        <v>35.22</v>
      </c>
    </row>
    <row r="74" spans="1:13" s="10" customFormat="1" ht="20.25" customHeight="1">
      <c r="A74" s="11" t="s">
        <v>101</v>
      </c>
      <c r="B74" s="6">
        <f>SUM(B72:B73)</f>
        <v>66</v>
      </c>
      <c r="C74" s="6"/>
      <c r="D74" s="6"/>
      <c r="E74" s="6"/>
      <c r="F74" s="6">
        <f>SUM(F72:F73)</f>
        <v>73</v>
      </c>
      <c r="G74" s="6"/>
      <c r="H74" s="6"/>
      <c r="I74" s="6"/>
      <c r="J74" s="47">
        <f>SUM(J72:J73)</f>
        <v>61.36</v>
      </c>
      <c r="K74" s="47">
        <f>SUM(K72:K73)</f>
        <v>9.42</v>
      </c>
      <c r="L74" s="47">
        <f>SUM(L72:L73)</f>
        <v>6.17</v>
      </c>
      <c r="M74" s="48">
        <f>SUM(M72:M73)</f>
        <v>76.95</v>
      </c>
    </row>
    <row r="75" spans="1:13" s="10" customFormat="1" ht="20.25" customHeight="1" thickBot="1">
      <c r="A75" s="32" t="s">
        <v>54</v>
      </c>
      <c r="B75" s="33">
        <f>B74+B70+B66+B62+B57+B52</f>
        <v>331</v>
      </c>
      <c r="C75" s="33"/>
      <c r="D75" s="33"/>
      <c r="E75" s="33"/>
      <c r="F75" s="33">
        <f>F74+F70+F66+F62+F57+F52</f>
        <v>345</v>
      </c>
      <c r="G75" s="33"/>
      <c r="H75" s="33"/>
      <c r="I75" s="33"/>
      <c r="J75" s="58">
        <f>J74+J70+J66+J62+J57+J52</f>
        <v>316.03</v>
      </c>
      <c r="K75" s="58">
        <f>K74+K70+K66+K62+K57+K52</f>
        <v>38.93</v>
      </c>
      <c r="L75" s="58">
        <f>L74+L70+L66+L62+L57+L52</f>
        <v>33.09</v>
      </c>
      <c r="M75" s="59">
        <f>M74+M70+M66+M62+M57+M52</f>
        <v>388.05</v>
      </c>
    </row>
    <row r="76" spans="1:13" ht="20.25" customHeight="1">
      <c r="A76" s="111" t="s">
        <v>265</v>
      </c>
      <c r="B76" s="112"/>
      <c r="C76" s="112"/>
      <c r="D76" s="112"/>
      <c r="E76" s="112"/>
      <c r="F76" s="112"/>
      <c r="G76" s="112"/>
      <c r="H76" s="112"/>
      <c r="I76" s="112"/>
      <c r="J76" s="113"/>
      <c r="K76" s="113"/>
      <c r="L76" s="113"/>
      <c r="M76" s="114"/>
    </row>
    <row r="77" spans="1:13" s="10" customFormat="1" ht="20.25" customHeight="1">
      <c r="A77" s="9" t="s">
        <v>13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45"/>
      <c r="K77" s="45"/>
      <c r="L77" s="45"/>
      <c r="M77" s="46"/>
    </row>
    <row r="78" spans="1:13" s="10" customFormat="1" ht="20.25" customHeight="1">
      <c r="A78" s="9" t="s">
        <v>12</v>
      </c>
      <c r="B78" s="3">
        <v>26</v>
      </c>
      <c r="C78" s="3">
        <v>19</v>
      </c>
      <c r="D78" s="3">
        <v>0</v>
      </c>
      <c r="E78" s="3">
        <v>3</v>
      </c>
      <c r="F78" s="3">
        <v>0</v>
      </c>
      <c r="G78" s="3">
        <v>0</v>
      </c>
      <c r="H78" s="3">
        <v>0</v>
      </c>
      <c r="I78" s="3">
        <v>0</v>
      </c>
      <c r="J78" s="45">
        <f>(B78*C78+F78*G78)/18</f>
        <v>27.44</v>
      </c>
      <c r="K78" s="45">
        <f>(B78*D78+F78*H78)/18</f>
        <v>0</v>
      </c>
      <c r="L78" s="45">
        <f>(B78*E78+F78*I78)/18</f>
        <v>4.33</v>
      </c>
      <c r="M78" s="46">
        <f>SUM(J78:L78)</f>
        <v>31.77</v>
      </c>
    </row>
    <row r="79" spans="1:13" s="10" customFormat="1" ht="20.25" customHeight="1">
      <c r="A79" s="9" t="s">
        <v>22</v>
      </c>
      <c r="B79" s="3">
        <v>0</v>
      </c>
      <c r="C79" s="3">
        <v>0</v>
      </c>
      <c r="D79" s="3">
        <v>0</v>
      </c>
      <c r="E79" s="3">
        <v>0</v>
      </c>
      <c r="F79" s="3">
        <v>15</v>
      </c>
      <c r="G79" s="3">
        <v>0</v>
      </c>
      <c r="H79" s="3">
        <v>0</v>
      </c>
      <c r="I79" s="3">
        <v>0</v>
      </c>
      <c r="J79" s="45">
        <f>(B79*C79+F79*G79)/18</f>
        <v>0</v>
      </c>
      <c r="K79" s="45">
        <f>(B79*D79+F79*H79)/18</f>
        <v>0</v>
      </c>
      <c r="L79" s="45">
        <f>(B79*E79+F79*I79)/18</f>
        <v>0</v>
      </c>
      <c r="M79" s="46">
        <f>SUM(J79:L79)</f>
        <v>0</v>
      </c>
    </row>
    <row r="80" spans="1:13" s="10" customFormat="1" ht="20.25" customHeight="1">
      <c r="A80" s="9" t="s">
        <v>256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3">
        <v>0</v>
      </c>
      <c r="J80" s="45"/>
      <c r="K80" s="45"/>
      <c r="L80" s="45"/>
      <c r="M80" s="46"/>
    </row>
    <row r="81" spans="1:13" s="10" customFormat="1" ht="20.25" customHeight="1">
      <c r="A81" s="11" t="s">
        <v>32</v>
      </c>
      <c r="B81" s="6">
        <f>SUM(B77:B80)</f>
        <v>26</v>
      </c>
      <c r="C81" s="6"/>
      <c r="D81" s="6"/>
      <c r="E81" s="6"/>
      <c r="F81" s="6">
        <f>SUM(F77:F80)</f>
        <v>16</v>
      </c>
      <c r="G81" s="6"/>
      <c r="H81" s="6"/>
      <c r="I81" s="6"/>
      <c r="J81" s="47">
        <f>SUM(J77:J80)</f>
        <v>27.44</v>
      </c>
      <c r="K81" s="47">
        <f>SUM(K77:K80)</f>
        <v>0</v>
      </c>
      <c r="L81" s="47">
        <f>SUM(L77:L80)</f>
        <v>4.33</v>
      </c>
      <c r="M81" s="48">
        <f>SUM(M77:M80)</f>
        <v>31.77</v>
      </c>
    </row>
    <row r="82" spans="1:13" ht="20.25" customHeight="1">
      <c r="A82" s="98" t="s">
        <v>155</v>
      </c>
      <c r="B82" s="99"/>
      <c r="C82" s="99"/>
      <c r="D82" s="99"/>
      <c r="E82" s="99"/>
      <c r="F82" s="99"/>
      <c r="G82" s="99"/>
      <c r="H82" s="99"/>
      <c r="I82" s="99"/>
      <c r="J82" s="85"/>
      <c r="K82" s="85"/>
      <c r="L82" s="85"/>
      <c r="M82" s="109"/>
    </row>
    <row r="83" spans="1:13" s="10" customFormat="1" ht="20.25" customHeight="1">
      <c r="A83" s="9" t="s">
        <v>13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45"/>
      <c r="K83" s="45"/>
      <c r="L83" s="45"/>
      <c r="M83" s="46"/>
    </row>
    <row r="84" spans="1:13" s="10" customFormat="1" ht="20.25" customHeight="1">
      <c r="A84" s="9" t="s">
        <v>12</v>
      </c>
      <c r="B84" s="3">
        <v>26</v>
      </c>
      <c r="C84" s="3">
        <v>23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45">
        <f>(B84*C84+F84*G84)/18</f>
        <v>33.22</v>
      </c>
      <c r="K84" s="45">
        <f>(B84*D84+F84*H84)/18</f>
        <v>0</v>
      </c>
      <c r="L84" s="45">
        <f>(B84*E84+F84*I84)/18</f>
        <v>0</v>
      </c>
      <c r="M84" s="46">
        <f>SUM(J84:L84)</f>
        <v>33.22</v>
      </c>
    </row>
    <row r="85" spans="1:13" s="10" customFormat="1" ht="20.25" customHeight="1">
      <c r="A85" s="9" t="s">
        <v>22</v>
      </c>
      <c r="B85" s="3">
        <v>15</v>
      </c>
      <c r="C85" s="3">
        <v>24</v>
      </c>
      <c r="D85" s="3">
        <v>0</v>
      </c>
      <c r="E85" s="3">
        <v>0</v>
      </c>
      <c r="F85" s="3">
        <v>25</v>
      </c>
      <c r="G85" s="3">
        <v>0</v>
      </c>
      <c r="H85" s="3">
        <v>0</v>
      </c>
      <c r="I85" s="3">
        <v>0</v>
      </c>
      <c r="J85" s="45">
        <f>(B85*C85+F85*G85)/18</f>
        <v>20</v>
      </c>
      <c r="K85" s="45">
        <f>(B85*D85+F85*H85)/18</f>
        <v>0</v>
      </c>
      <c r="L85" s="45">
        <f>(B85*E85+F85*I85)/18</f>
        <v>0</v>
      </c>
      <c r="M85" s="46">
        <f>SUM(J85:L85)</f>
        <v>20</v>
      </c>
    </row>
    <row r="86" spans="1:13" s="10" customFormat="1" ht="20.25" customHeight="1">
      <c r="A86" s="9" t="s">
        <v>256</v>
      </c>
      <c r="B86" s="3">
        <v>0</v>
      </c>
      <c r="C86" s="3">
        <v>0</v>
      </c>
      <c r="D86" s="3">
        <v>0</v>
      </c>
      <c r="E86" s="3">
        <v>0</v>
      </c>
      <c r="F86" s="3">
        <v>5</v>
      </c>
      <c r="G86" s="3">
        <v>0</v>
      </c>
      <c r="H86" s="3">
        <v>0</v>
      </c>
      <c r="I86" s="3">
        <v>0</v>
      </c>
      <c r="J86" s="45"/>
      <c r="K86" s="45"/>
      <c r="L86" s="45"/>
      <c r="M86" s="46"/>
    </row>
    <row r="87" spans="1:13" s="10" customFormat="1" ht="20.25" customHeight="1">
      <c r="A87" s="11" t="s">
        <v>116</v>
      </c>
      <c r="B87" s="6">
        <f>SUM(B83:B86)</f>
        <v>41</v>
      </c>
      <c r="C87" s="6"/>
      <c r="D87" s="6"/>
      <c r="E87" s="6"/>
      <c r="F87" s="6">
        <f>SUM(F83:F86)</f>
        <v>30</v>
      </c>
      <c r="G87" s="6"/>
      <c r="H87" s="6"/>
      <c r="I87" s="6"/>
      <c r="J87" s="47">
        <f>SUM(J83:J86)</f>
        <v>53.22</v>
      </c>
      <c r="K87" s="47">
        <f>SUM(K83:K86)</f>
        <v>0</v>
      </c>
      <c r="L87" s="47">
        <f>SUM(L83:L86)</f>
        <v>0</v>
      </c>
      <c r="M87" s="48">
        <f>SUM(M83:M86)</f>
        <v>53.22</v>
      </c>
    </row>
    <row r="88" spans="1:13" ht="20.25" customHeight="1">
      <c r="A88" s="98" t="s">
        <v>266</v>
      </c>
      <c r="B88" s="99"/>
      <c r="C88" s="99"/>
      <c r="D88" s="99"/>
      <c r="E88" s="99"/>
      <c r="F88" s="99"/>
      <c r="G88" s="99"/>
      <c r="H88" s="99"/>
      <c r="I88" s="99"/>
      <c r="J88" s="85"/>
      <c r="K88" s="85"/>
      <c r="L88" s="85"/>
      <c r="M88" s="109"/>
    </row>
    <row r="89" spans="1:13" s="10" customFormat="1" ht="20.25" customHeight="1">
      <c r="A89" s="9" t="s">
        <v>13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45"/>
      <c r="K89" s="45"/>
      <c r="L89" s="45"/>
      <c r="M89" s="46"/>
    </row>
    <row r="90" spans="1:13" s="10" customFormat="1" ht="20.25" customHeight="1">
      <c r="A90" s="9" t="s">
        <v>12</v>
      </c>
      <c r="B90" s="3">
        <v>34</v>
      </c>
      <c r="C90" s="3">
        <v>22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45">
        <f>(B90*C90+F90*G90)/18</f>
        <v>41.56</v>
      </c>
      <c r="K90" s="45">
        <f>(B90*D90+F90*H90)/18</f>
        <v>0</v>
      </c>
      <c r="L90" s="45">
        <f>(B90*E90+F90*I90)/18</f>
        <v>0</v>
      </c>
      <c r="M90" s="46">
        <f>SUM(J90:L90)</f>
        <v>41.56</v>
      </c>
    </row>
    <row r="91" spans="1:13" s="10" customFormat="1" ht="20.25" customHeight="1">
      <c r="A91" s="9" t="s">
        <v>22</v>
      </c>
      <c r="B91" s="3">
        <v>0</v>
      </c>
      <c r="C91" s="3">
        <v>0</v>
      </c>
      <c r="D91" s="3">
        <v>0</v>
      </c>
      <c r="E91" s="3">
        <v>0</v>
      </c>
      <c r="F91" s="3">
        <v>16</v>
      </c>
      <c r="G91" s="3">
        <v>0</v>
      </c>
      <c r="H91" s="3">
        <v>0</v>
      </c>
      <c r="I91" s="3">
        <v>0</v>
      </c>
      <c r="J91" s="45"/>
      <c r="K91" s="45"/>
      <c r="L91" s="45"/>
      <c r="M91" s="46"/>
    </row>
    <row r="92" spans="1:13" s="10" customFormat="1" ht="20.25" customHeight="1">
      <c r="A92" s="11" t="s">
        <v>156</v>
      </c>
      <c r="B92" s="6">
        <f>SUM(B89:B91)</f>
        <v>34</v>
      </c>
      <c r="C92" s="6"/>
      <c r="D92" s="6"/>
      <c r="E92" s="6"/>
      <c r="F92" s="6">
        <f>SUM(F89:F91)</f>
        <v>16</v>
      </c>
      <c r="G92" s="6"/>
      <c r="H92" s="6"/>
      <c r="I92" s="6"/>
      <c r="J92" s="47">
        <f>SUM(J89:J91)</f>
        <v>41.56</v>
      </c>
      <c r="K92" s="47">
        <f>SUM(K89:K91)</f>
        <v>0</v>
      </c>
      <c r="L92" s="47">
        <f>SUM(L89:L91)</f>
        <v>0</v>
      </c>
      <c r="M92" s="48">
        <f>SUM(M89:M91)</f>
        <v>41.56</v>
      </c>
    </row>
    <row r="93" spans="1:13" ht="20.25" customHeight="1">
      <c r="A93" s="98" t="s">
        <v>157</v>
      </c>
      <c r="B93" s="99"/>
      <c r="C93" s="99"/>
      <c r="D93" s="99"/>
      <c r="E93" s="99"/>
      <c r="F93" s="99"/>
      <c r="G93" s="99"/>
      <c r="H93" s="99"/>
      <c r="I93" s="99"/>
      <c r="J93" s="85"/>
      <c r="K93" s="85"/>
      <c r="L93" s="85"/>
      <c r="M93" s="109"/>
    </row>
    <row r="94" spans="1:13" s="10" customFormat="1" ht="20.25" customHeight="1">
      <c r="A94" s="9" t="s">
        <v>13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45"/>
      <c r="K94" s="45"/>
      <c r="L94" s="45"/>
      <c r="M94" s="46"/>
    </row>
    <row r="95" spans="1:13" s="10" customFormat="1" ht="20.25" customHeight="1">
      <c r="A95" s="9" t="s">
        <v>12</v>
      </c>
      <c r="B95" s="3">
        <v>22</v>
      </c>
      <c r="C95" s="3">
        <v>12</v>
      </c>
      <c r="D95" s="3">
        <v>4</v>
      </c>
      <c r="E95" s="3">
        <v>6</v>
      </c>
      <c r="F95" s="3">
        <v>0</v>
      </c>
      <c r="G95" s="3">
        <v>0</v>
      </c>
      <c r="H95" s="3">
        <v>0</v>
      </c>
      <c r="I95" s="3">
        <v>0</v>
      </c>
      <c r="J95" s="45">
        <f>(B95*C95+F95*G95)/18</f>
        <v>14.67</v>
      </c>
      <c r="K95" s="45">
        <f>(B95*D95+F95*H95)/18</f>
        <v>4.89</v>
      </c>
      <c r="L95" s="45">
        <f>(B95*E95+F95*I95)/18</f>
        <v>7.33</v>
      </c>
      <c r="M95" s="46">
        <f>SUM(J95:L95)</f>
        <v>26.89</v>
      </c>
    </row>
    <row r="96" spans="1:13" s="10" customFormat="1" ht="20.25" customHeight="1">
      <c r="A96" s="9" t="s">
        <v>256</v>
      </c>
      <c r="B96" s="3">
        <v>0</v>
      </c>
      <c r="C96" s="3">
        <v>0</v>
      </c>
      <c r="D96" s="3">
        <v>0</v>
      </c>
      <c r="E96" s="3">
        <v>0</v>
      </c>
      <c r="F96" s="3">
        <v>2</v>
      </c>
      <c r="G96" s="3">
        <v>0</v>
      </c>
      <c r="H96" s="3">
        <v>0</v>
      </c>
      <c r="I96" s="3">
        <v>0</v>
      </c>
      <c r="J96" s="45"/>
      <c r="K96" s="45"/>
      <c r="L96" s="45"/>
      <c r="M96" s="46"/>
    </row>
    <row r="97" spans="1:13" s="10" customFormat="1" ht="20.25" customHeight="1">
      <c r="A97" s="26" t="s">
        <v>158</v>
      </c>
      <c r="B97" s="6">
        <f>SUM(B94:B96)</f>
        <v>22</v>
      </c>
      <c r="C97" s="6"/>
      <c r="D97" s="6"/>
      <c r="E97" s="6"/>
      <c r="F97" s="6">
        <f>SUM(F94:F96)</f>
        <v>2</v>
      </c>
      <c r="G97" s="6"/>
      <c r="H97" s="6"/>
      <c r="I97" s="6"/>
      <c r="J97" s="47">
        <f>SUM(J94:J96)</f>
        <v>14.67</v>
      </c>
      <c r="K97" s="47">
        <f>SUM(K94:K96)</f>
        <v>4.89</v>
      </c>
      <c r="L97" s="47">
        <f>SUM(L94:L96)</f>
        <v>7.33</v>
      </c>
      <c r="M97" s="48">
        <f>SUM(M94:M96)</f>
        <v>26.89</v>
      </c>
    </row>
    <row r="98" spans="1:13" ht="20.25" customHeight="1">
      <c r="A98" s="98" t="s">
        <v>159</v>
      </c>
      <c r="B98" s="99"/>
      <c r="C98" s="99"/>
      <c r="D98" s="99"/>
      <c r="E98" s="99"/>
      <c r="F98" s="99"/>
      <c r="G98" s="99"/>
      <c r="H98" s="99"/>
      <c r="I98" s="99"/>
      <c r="J98" s="85"/>
      <c r="K98" s="85"/>
      <c r="L98" s="85"/>
      <c r="M98" s="109"/>
    </row>
    <row r="99" spans="1:13" s="10" customFormat="1" ht="20.25" customHeight="1">
      <c r="A99" s="9" t="s">
        <v>13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45"/>
      <c r="K99" s="45"/>
      <c r="L99" s="45"/>
      <c r="M99" s="46"/>
    </row>
    <row r="100" spans="1:13" s="10" customFormat="1" ht="20.25" customHeight="1">
      <c r="A100" s="9" t="s">
        <v>12</v>
      </c>
      <c r="B100" s="3">
        <v>33</v>
      </c>
      <c r="C100" s="3">
        <v>21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45">
        <f>(B100*C100+F100*G100)/18</f>
        <v>38.5</v>
      </c>
      <c r="K100" s="45">
        <f>(B100*D100+F100*H100)/18</f>
        <v>0</v>
      </c>
      <c r="L100" s="45">
        <f>(B100*E100+F100*I100)/18</f>
        <v>0</v>
      </c>
      <c r="M100" s="46">
        <f>SUM(J100:L100)</f>
        <v>38.5</v>
      </c>
    </row>
    <row r="101" spans="1:13" s="10" customFormat="1" ht="20.25" customHeight="1">
      <c r="A101" s="9" t="s">
        <v>22</v>
      </c>
      <c r="B101" s="3">
        <v>16</v>
      </c>
      <c r="C101" s="3">
        <v>0</v>
      </c>
      <c r="D101" s="3">
        <v>0</v>
      </c>
      <c r="E101" s="3">
        <v>0</v>
      </c>
      <c r="F101" s="3">
        <f>19</f>
        <v>19</v>
      </c>
      <c r="G101" s="3">
        <v>0</v>
      </c>
      <c r="H101" s="3">
        <v>0</v>
      </c>
      <c r="I101" s="3">
        <v>0</v>
      </c>
      <c r="J101" s="45"/>
      <c r="K101" s="45"/>
      <c r="L101" s="45"/>
      <c r="M101" s="46"/>
    </row>
    <row r="102" spans="1:13" s="10" customFormat="1" ht="20.25" customHeight="1">
      <c r="A102" s="11" t="s">
        <v>118</v>
      </c>
      <c r="B102" s="6">
        <f>SUM(B99:B101)</f>
        <v>49</v>
      </c>
      <c r="C102" s="6"/>
      <c r="D102" s="6"/>
      <c r="E102" s="6"/>
      <c r="F102" s="6">
        <f>SUM(F99:F101)</f>
        <v>19</v>
      </c>
      <c r="G102" s="6"/>
      <c r="H102" s="6"/>
      <c r="I102" s="6"/>
      <c r="J102" s="47">
        <f>SUM(J99:J101)</f>
        <v>38.5</v>
      </c>
      <c r="K102" s="47">
        <f>SUM(K99:K101)</f>
        <v>0</v>
      </c>
      <c r="L102" s="47">
        <f>SUM(L99:L101)</f>
        <v>0</v>
      </c>
      <c r="M102" s="48">
        <f>SUM(M99:M101)</f>
        <v>38.5</v>
      </c>
    </row>
    <row r="103" spans="1:15" s="10" customFormat="1" ht="21.75" customHeight="1" thickBot="1">
      <c r="A103" s="32" t="s">
        <v>160</v>
      </c>
      <c r="B103" s="33">
        <f>B102+B97+B92+B87+B81</f>
        <v>172</v>
      </c>
      <c r="C103" s="33"/>
      <c r="D103" s="33"/>
      <c r="E103" s="33"/>
      <c r="F103" s="33">
        <f>F102+F97+F92+F87+F81</f>
        <v>83</v>
      </c>
      <c r="G103" s="33"/>
      <c r="H103" s="33"/>
      <c r="I103" s="33"/>
      <c r="J103" s="58">
        <f>J102+J97+J92+J87+J81</f>
        <v>175.39</v>
      </c>
      <c r="K103" s="58">
        <f>K102+K97+K92+K87+K81</f>
        <v>4.89</v>
      </c>
      <c r="L103" s="58">
        <f>L102+L97+L92+L87+L81</f>
        <v>11.66</v>
      </c>
      <c r="M103" s="59">
        <f>M102+M97+M92+M87+M81</f>
        <v>191.94</v>
      </c>
      <c r="O103" s="21"/>
    </row>
    <row r="104" spans="1:15" s="10" customFormat="1" ht="21.75" customHeight="1">
      <c r="A104" s="111" t="s">
        <v>334</v>
      </c>
      <c r="B104" s="112"/>
      <c r="C104" s="112"/>
      <c r="D104" s="112"/>
      <c r="E104" s="112"/>
      <c r="F104" s="112"/>
      <c r="G104" s="112"/>
      <c r="H104" s="112"/>
      <c r="I104" s="112"/>
      <c r="J104" s="113"/>
      <c r="K104" s="113"/>
      <c r="L104" s="113"/>
      <c r="M104" s="114"/>
      <c r="O104" s="21"/>
    </row>
    <row r="105" spans="1:15" s="10" customFormat="1" ht="21.75" customHeight="1">
      <c r="A105" s="9" t="s">
        <v>256</v>
      </c>
      <c r="B105" s="3">
        <v>4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45"/>
      <c r="K105" s="45"/>
      <c r="L105" s="45"/>
      <c r="M105" s="46"/>
      <c r="O105" s="21"/>
    </row>
    <row r="106" spans="1:15" s="10" customFormat="1" ht="21.75" customHeight="1">
      <c r="A106" s="11" t="s">
        <v>32</v>
      </c>
      <c r="B106" s="6">
        <f>SUM(B105:B105)</f>
        <v>4</v>
      </c>
      <c r="C106" s="6"/>
      <c r="D106" s="6"/>
      <c r="E106" s="6"/>
      <c r="F106" s="6">
        <f>SUM(F105:F105)</f>
        <v>0</v>
      </c>
      <c r="G106" s="6"/>
      <c r="H106" s="6"/>
      <c r="I106" s="6"/>
      <c r="J106" s="47">
        <f>SUM(J105:J105)</f>
        <v>0</v>
      </c>
      <c r="K106" s="47">
        <f>SUM(K105:K105)</f>
        <v>0</v>
      </c>
      <c r="L106" s="47">
        <f>SUM(L105:L105)</f>
        <v>0</v>
      </c>
      <c r="M106" s="48">
        <f>SUM(M105:M105)</f>
        <v>0</v>
      </c>
      <c r="O106" s="21"/>
    </row>
    <row r="107" spans="1:15" s="10" customFormat="1" ht="21.75" customHeight="1">
      <c r="A107" s="98" t="s">
        <v>335</v>
      </c>
      <c r="B107" s="99"/>
      <c r="C107" s="99"/>
      <c r="D107" s="99"/>
      <c r="E107" s="99"/>
      <c r="F107" s="99"/>
      <c r="G107" s="99"/>
      <c r="H107" s="99"/>
      <c r="I107" s="99"/>
      <c r="J107" s="85"/>
      <c r="K107" s="85"/>
      <c r="L107" s="85"/>
      <c r="M107" s="109"/>
      <c r="O107" s="21"/>
    </row>
    <row r="108" spans="1:15" s="10" customFormat="1" ht="21.75" customHeight="1">
      <c r="A108" s="9" t="s">
        <v>256</v>
      </c>
      <c r="B108" s="3">
        <v>1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45"/>
      <c r="K108" s="45"/>
      <c r="L108" s="45"/>
      <c r="M108" s="46"/>
      <c r="O108" s="21"/>
    </row>
    <row r="109" spans="1:15" s="10" customFormat="1" ht="21.75" customHeight="1">
      <c r="A109" s="11" t="s">
        <v>116</v>
      </c>
      <c r="B109" s="6">
        <f>SUM(B108:B108)</f>
        <v>1</v>
      </c>
      <c r="C109" s="6"/>
      <c r="D109" s="6"/>
      <c r="E109" s="6"/>
      <c r="F109" s="6">
        <f>SUM(F108:F108)</f>
        <v>0</v>
      </c>
      <c r="G109" s="6"/>
      <c r="H109" s="6"/>
      <c r="I109" s="6"/>
      <c r="J109" s="47">
        <f>SUM(J108:J108)</f>
        <v>0</v>
      </c>
      <c r="K109" s="47">
        <f>SUM(K108:K108)</f>
        <v>0</v>
      </c>
      <c r="L109" s="47">
        <f>SUM(L108:L108)</f>
        <v>0</v>
      </c>
      <c r="M109" s="48">
        <f>SUM(M108:M108)</f>
        <v>0</v>
      </c>
      <c r="O109" s="21"/>
    </row>
    <row r="110" spans="1:13" ht="21">
      <c r="A110" s="111" t="s">
        <v>336</v>
      </c>
      <c r="B110" s="112"/>
      <c r="C110" s="112"/>
      <c r="D110" s="112"/>
      <c r="E110" s="112"/>
      <c r="F110" s="112"/>
      <c r="G110" s="112"/>
      <c r="H110" s="112"/>
      <c r="I110" s="112"/>
      <c r="J110" s="113"/>
      <c r="K110" s="113"/>
      <c r="L110" s="113"/>
      <c r="M110" s="114"/>
    </row>
    <row r="111" spans="1:13" s="10" customFormat="1" ht="21">
      <c r="A111" s="9" t="s">
        <v>13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45"/>
      <c r="K111" s="45"/>
      <c r="L111" s="45"/>
      <c r="M111" s="46"/>
    </row>
    <row r="112" spans="1:13" s="10" customFormat="1" ht="21">
      <c r="A112" s="9" t="s">
        <v>12</v>
      </c>
      <c r="B112" s="3">
        <v>12</v>
      </c>
      <c r="C112" s="3">
        <v>15</v>
      </c>
      <c r="D112" s="3">
        <v>0</v>
      </c>
      <c r="E112" s="3">
        <v>3</v>
      </c>
      <c r="F112" s="3">
        <v>0</v>
      </c>
      <c r="G112" s="3">
        <v>0</v>
      </c>
      <c r="H112" s="3">
        <v>0</v>
      </c>
      <c r="I112" s="3">
        <v>0</v>
      </c>
      <c r="J112" s="45">
        <f>(B112*C112+F112*G112)/18</f>
        <v>10</v>
      </c>
      <c r="K112" s="45">
        <f>(B112*D112+F112*H112)/18</f>
        <v>0</v>
      </c>
      <c r="L112" s="45">
        <f>(B112*E112+F112*I112)/18</f>
        <v>2</v>
      </c>
      <c r="M112" s="46">
        <f>SUM(J112:L112)</f>
        <v>12</v>
      </c>
    </row>
    <row r="113" spans="1:13" s="10" customFormat="1" ht="21">
      <c r="A113" s="9" t="s">
        <v>22</v>
      </c>
      <c r="B113" s="3">
        <v>5</v>
      </c>
      <c r="C113" s="3">
        <v>18</v>
      </c>
      <c r="D113" s="3">
        <v>0</v>
      </c>
      <c r="E113" s="3">
        <v>0</v>
      </c>
      <c r="F113" s="3">
        <v>11</v>
      </c>
      <c r="G113" s="3">
        <v>12</v>
      </c>
      <c r="H113" s="3">
        <v>0</v>
      </c>
      <c r="I113" s="3">
        <v>0</v>
      </c>
      <c r="J113" s="45">
        <f>(B113*C113+F113*G113)/36</f>
        <v>6.17</v>
      </c>
      <c r="K113" s="45">
        <f>(B113*D113+F113*H113)/36</f>
        <v>0</v>
      </c>
      <c r="L113" s="45">
        <f>(B113*E113+F113*I113)/36</f>
        <v>0</v>
      </c>
      <c r="M113" s="46">
        <f>SUM(J113:L113)</f>
        <v>6.17</v>
      </c>
    </row>
    <row r="114" spans="1:13" s="10" customFormat="1" ht="21">
      <c r="A114" s="9" t="s">
        <v>256</v>
      </c>
      <c r="B114" s="3">
        <v>0</v>
      </c>
      <c r="C114" s="3">
        <v>0</v>
      </c>
      <c r="D114" s="3">
        <v>0</v>
      </c>
      <c r="E114" s="3">
        <v>0</v>
      </c>
      <c r="F114" s="3">
        <v>6</v>
      </c>
      <c r="G114" s="3">
        <v>0</v>
      </c>
      <c r="H114" s="3">
        <v>0</v>
      </c>
      <c r="I114" s="3">
        <v>0</v>
      </c>
      <c r="J114" s="45"/>
      <c r="K114" s="45"/>
      <c r="L114" s="45"/>
      <c r="M114" s="46"/>
    </row>
    <row r="115" spans="1:13" s="10" customFormat="1" ht="21">
      <c r="A115" s="11" t="s">
        <v>32</v>
      </c>
      <c r="B115" s="6">
        <f>SUM(B111:B114)</f>
        <v>17</v>
      </c>
      <c r="C115" s="6"/>
      <c r="D115" s="6"/>
      <c r="E115" s="6"/>
      <c r="F115" s="6">
        <f>SUM(F111:F114)</f>
        <v>17</v>
      </c>
      <c r="G115" s="6"/>
      <c r="H115" s="6"/>
      <c r="I115" s="6"/>
      <c r="J115" s="47">
        <f>SUM(J113:J114)</f>
        <v>6.17</v>
      </c>
      <c r="K115" s="47">
        <f>SUM(K113:K114)</f>
        <v>0</v>
      </c>
      <c r="L115" s="47">
        <f>SUM(L113:L114)</f>
        <v>0</v>
      </c>
      <c r="M115" s="48">
        <f>SUM(M111:M114)</f>
        <v>18.17</v>
      </c>
    </row>
    <row r="116" spans="1:13" ht="21">
      <c r="A116" s="98" t="s">
        <v>337</v>
      </c>
      <c r="B116" s="99"/>
      <c r="C116" s="99"/>
      <c r="D116" s="99"/>
      <c r="E116" s="99"/>
      <c r="F116" s="99"/>
      <c r="G116" s="99"/>
      <c r="H116" s="99"/>
      <c r="I116" s="99"/>
      <c r="J116" s="85"/>
      <c r="K116" s="85"/>
      <c r="L116" s="85"/>
      <c r="M116" s="109"/>
    </row>
    <row r="117" spans="1:13" s="10" customFormat="1" ht="21">
      <c r="A117" s="9" t="s">
        <v>13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45"/>
      <c r="K117" s="45"/>
      <c r="L117" s="45"/>
      <c r="M117" s="46"/>
    </row>
    <row r="118" spans="1:13" s="10" customFormat="1" ht="21">
      <c r="A118" s="9" t="s">
        <v>12</v>
      </c>
      <c r="B118" s="3">
        <v>15</v>
      </c>
      <c r="C118" s="3">
        <v>9</v>
      </c>
      <c r="D118" s="3">
        <v>3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45">
        <f>(B118*C118+F118*G118)/18</f>
        <v>7.5</v>
      </c>
      <c r="K118" s="45">
        <f>(B118*D118+F118*H118)/18</f>
        <v>2.5</v>
      </c>
      <c r="L118" s="45">
        <f>(B118*E118+F118*I118)/18</f>
        <v>0</v>
      </c>
      <c r="M118" s="46">
        <f>SUM(J118:L118)</f>
        <v>10</v>
      </c>
    </row>
    <row r="119" spans="1:13" s="10" customFormat="1" ht="21">
      <c r="A119" s="9" t="s">
        <v>22</v>
      </c>
      <c r="B119" s="3">
        <v>17</v>
      </c>
      <c r="C119" s="3">
        <v>14</v>
      </c>
      <c r="D119" s="3">
        <v>0</v>
      </c>
      <c r="E119" s="3">
        <v>0</v>
      </c>
      <c r="F119" s="3">
        <v>13</v>
      </c>
      <c r="G119" s="3">
        <v>16</v>
      </c>
      <c r="H119" s="3">
        <v>0</v>
      </c>
      <c r="I119" s="3">
        <v>0</v>
      </c>
      <c r="J119" s="45">
        <f>(B119*C119+F119*G119)/36</f>
        <v>12.39</v>
      </c>
      <c r="K119" s="45">
        <f>(B119*D119+F119*H119)/36</f>
        <v>0</v>
      </c>
      <c r="L119" s="45">
        <f>(B119*E119+F119*I119)/36</f>
        <v>0</v>
      </c>
      <c r="M119" s="46">
        <f>SUM(J119:L119)</f>
        <v>12.39</v>
      </c>
    </row>
    <row r="120" spans="1:13" s="10" customFormat="1" ht="21">
      <c r="A120" s="9" t="s">
        <v>256</v>
      </c>
      <c r="B120" s="3">
        <v>0</v>
      </c>
      <c r="C120" s="3">
        <v>0</v>
      </c>
      <c r="D120" s="3">
        <v>0</v>
      </c>
      <c r="E120" s="3">
        <v>0</v>
      </c>
      <c r="F120" s="3">
        <v>10</v>
      </c>
      <c r="G120" s="3">
        <v>0</v>
      </c>
      <c r="H120" s="3">
        <v>0</v>
      </c>
      <c r="I120" s="3">
        <v>0</v>
      </c>
      <c r="J120" s="45"/>
      <c r="K120" s="45"/>
      <c r="L120" s="45"/>
      <c r="M120" s="46"/>
    </row>
    <row r="121" spans="1:13" s="10" customFormat="1" ht="21">
      <c r="A121" s="11" t="s">
        <v>116</v>
      </c>
      <c r="B121" s="6">
        <f>SUM(B117:B120)</f>
        <v>32</v>
      </c>
      <c r="C121" s="6"/>
      <c r="D121" s="6"/>
      <c r="E121" s="6"/>
      <c r="F121" s="6">
        <f>SUM(F117:F120)</f>
        <v>23</v>
      </c>
      <c r="G121" s="6"/>
      <c r="H121" s="6"/>
      <c r="I121" s="6"/>
      <c r="J121" s="47">
        <f>SUM(J119:J120)</f>
        <v>12.39</v>
      </c>
      <c r="K121" s="47">
        <f>SUM(K119:K120)</f>
        <v>0</v>
      </c>
      <c r="L121" s="47">
        <f>SUM(L119:L120)</f>
        <v>0</v>
      </c>
      <c r="M121" s="48">
        <f>SUM(M117:M120)</f>
        <v>22.39</v>
      </c>
    </row>
    <row r="122" spans="1:13" ht="21">
      <c r="A122" s="98" t="s">
        <v>338</v>
      </c>
      <c r="B122" s="99"/>
      <c r="C122" s="99"/>
      <c r="D122" s="99"/>
      <c r="E122" s="99"/>
      <c r="F122" s="99"/>
      <c r="G122" s="99"/>
      <c r="H122" s="99"/>
      <c r="I122" s="99"/>
      <c r="J122" s="85"/>
      <c r="K122" s="85"/>
      <c r="L122" s="85"/>
      <c r="M122" s="109"/>
    </row>
    <row r="123" spans="1:13" s="10" customFormat="1" ht="21">
      <c r="A123" s="9" t="s">
        <v>13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45"/>
      <c r="K123" s="45"/>
      <c r="L123" s="45"/>
      <c r="M123" s="46"/>
    </row>
    <row r="124" spans="1:13" s="10" customFormat="1" ht="21">
      <c r="A124" s="9" t="s">
        <v>12</v>
      </c>
      <c r="B124" s="3">
        <v>28</v>
      </c>
      <c r="C124" s="3">
        <v>14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45"/>
      <c r="K124" s="45"/>
      <c r="L124" s="45"/>
      <c r="M124" s="46"/>
    </row>
    <row r="125" spans="1:13" s="10" customFormat="1" ht="21">
      <c r="A125" s="9" t="s">
        <v>22</v>
      </c>
      <c r="B125" s="3">
        <v>10</v>
      </c>
      <c r="C125" s="3">
        <v>0</v>
      </c>
      <c r="D125" s="3">
        <v>0</v>
      </c>
      <c r="E125" s="3">
        <v>0</v>
      </c>
      <c r="F125" s="3">
        <v>27</v>
      </c>
      <c r="G125" s="3">
        <v>16</v>
      </c>
      <c r="H125" s="3">
        <v>0</v>
      </c>
      <c r="I125" s="3">
        <v>0</v>
      </c>
      <c r="J125" s="45">
        <f>(B125*C125+F125*G125)/18</f>
        <v>24</v>
      </c>
      <c r="K125" s="45">
        <f>(B125*D125+F125*H125)/18</f>
        <v>0</v>
      </c>
      <c r="L125" s="45">
        <f>(B125*E125+F125*I125)/18</f>
        <v>0</v>
      </c>
      <c r="M125" s="46">
        <f>SUM(J125:L125)</f>
        <v>24</v>
      </c>
    </row>
    <row r="126" spans="1:13" s="10" customFormat="1" ht="21">
      <c r="A126" s="9" t="s">
        <v>256</v>
      </c>
      <c r="B126" s="3">
        <v>0</v>
      </c>
      <c r="C126" s="3">
        <v>0</v>
      </c>
      <c r="D126" s="3">
        <v>0</v>
      </c>
      <c r="E126" s="3">
        <v>0</v>
      </c>
      <c r="F126" s="3">
        <v>13</v>
      </c>
      <c r="G126" s="3">
        <v>0</v>
      </c>
      <c r="H126" s="3">
        <v>0</v>
      </c>
      <c r="I126" s="3">
        <v>0</v>
      </c>
      <c r="J126" s="45"/>
      <c r="K126" s="45"/>
      <c r="L126" s="45"/>
      <c r="M126" s="46"/>
    </row>
    <row r="127" spans="1:13" s="10" customFormat="1" ht="21">
      <c r="A127" s="11" t="s">
        <v>161</v>
      </c>
      <c r="B127" s="6">
        <f>SUM(B123:B126)</f>
        <v>38</v>
      </c>
      <c r="C127" s="6"/>
      <c r="D127" s="6"/>
      <c r="E127" s="6"/>
      <c r="F127" s="6">
        <f>SUM(F123:F126)</f>
        <v>40</v>
      </c>
      <c r="G127" s="6"/>
      <c r="H127" s="6"/>
      <c r="I127" s="6"/>
      <c r="J127" s="47">
        <f>SUM(J125:J126)</f>
        <v>24</v>
      </c>
      <c r="K127" s="47">
        <f>SUM(K125:K126)</f>
        <v>0</v>
      </c>
      <c r="L127" s="47">
        <f>SUM(L125:L126)</f>
        <v>0</v>
      </c>
      <c r="M127" s="48">
        <f>SUM(M123:M126)</f>
        <v>24</v>
      </c>
    </row>
    <row r="128" spans="1:13" s="10" customFormat="1" ht="21">
      <c r="A128" s="98" t="s">
        <v>339</v>
      </c>
      <c r="B128" s="99"/>
      <c r="C128" s="99"/>
      <c r="D128" s="99"/>
      <c r="E128" s="99"/>
      <c r="F128" s="99"/>
      <c r="G128" s="99"/>
      <c r="H128" s="99"/>
      <c r="I128" s="99"/>
      <c r="J128" s="85"/>
      <c r="K128" s="85"/>
      <c r="L128" s="85"/>
      <c r="M128" s="109"/>
    </row>
    <row r="129" spans="1:13" s="10" customFormat="1" ht="21">
      <c r="A129" s="9" t="s">
        <v>13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45"/>
      <c r="K129" s="45"/>
      <c r="L129" s="45"/>
      <c r="M129" s="46"/>
    </row>
    <row r="130" spans="1:13" s="10" customFormat="1" ht="21">
      <c r="A130" s="9" t="s">
        <v>12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45"/>
      <c r="K130" s="45"/>
      <c r="L130" s="45"/>
      <c r="M130" s="46"/>
    </row>
    <row r="131" spans="1:13" s="10" customFormat="1" ht="21">
      <c r="A131" s="9" t="s">
        <v>22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45"/>
      <c r="K131" s="45"/>
      <c r="L131" s="45"/>
      <c r="M131" s="46"/>
    </row>
    <row r="132" spans="1:13" s="10" customFormat="1" ht="21">
      <c r="A132" s="9" t="s">
        <v>256</v>
      </c>
      <c r="B132" s="3">
        <v>0</v>
      </c>
      <c r="C132" s="3">
        <v>0</v>
      </c>
      <c r="D132" s="3">
        <v>0</v>
      </c>
      <c r="E132" s="3">
        <v>0</v>
      </c>
      <c r="F132" s="3">
        <v>3</v>
      </c>
      <c r="G132" s="3">
        <v>0</v>
      </c>
      <c r="H132" s="3">
        <v>0</v>
      </c>
      <c r="I132" s="3">
        <v>0</v>
      </c>
      <c r="J132" s="45"/>
      <c r="K132" s="45"/>
      <c r="L132" s="45"/>
      <c r="M132" s="46"/>
    </row>
    <row r="133" spans="1:13" s="10" customFormat="1" ht="21">
      <c r="A133" s="11" t="s">
        <v>156</v>
      </c>
      <c r="B133" s="6">
        <f>SUM(B129:B132)</f>
        <v>0</v>
      </c>
      <c r="C133" s="6"/>
      <c r="D133" s="6"/>
      <c r="E133" s="6"/>
      <c r="F133" s="6">
        <f>SUM(F129:F132)</f>
        <v>3</v>
      </c>
      <c r="G133" s="6"/>
      <c r="H133" s="6"/>
      <c r="I133" s="6"/>
      <c r="J133" s="47">
        <f>SUM(J129:J132)</f>
        <v>0</v>
      </c>
      <c r="K133" s="47">
        <f>SUM(K129:K132)</f>
        <v>0</v>
      </c>
      <c r="L133" s="47">
        <f>SUM(L129:L132)</f>
        <v>0</v>
      </c>
      <c r="M133" s="48">
        <f>SUM(M129:M131)</f>
        <v>0</v>
      </c>
    </row>
    <row r="134" spans="1:15" s="10" customFormat="1" ht="24" thickBot="1">
      <c r="A134" s="32" t="s">
        <v>34</v>
      </c>
      <c r="B134" s="33">
        <f>B127+B121+B115+B133+B109+B106</f>
        <v>92</v>
      </c>
      <c r="C134" s="33"/>
      <c r="D134" s="33"/>
      <c r="E134" s="33"/>
      <c r="F134" s="33">
        <f>F127+F121+F115+F133</f>
        <v>83</v>
      </c>
      <c r="G134" s="33"/>
      <c r="H134" s="33"/>
      <c r="I134" s="33"/>
      <c r="J134" s="58">
        <f>J127+J121+J115+J133</f>
        <v>42.56</v>
      </c>
      <c r="K134" s="58">
        <f>K127+K121+K115+K133</f>
        <v>0</v>
      </c>
      <c r="L134" s="58">
        <f>L127+L121+L115+L133</f>
        <v>0</v>
      </c>
      <c r="M134" s="59">
        <f>M127+M121+M115+M133</f>
        <v>64.56</v>
      </c>
      <c r="O134" s="21"/>
    </row>
    <row r="135" spans="1:13" ht="21">
      <c r="A135" s="111" t="s">
        <v>120</v>
      </c>
      <c r="B135" s="112"/>
      <c r="C135" s="112"/>
      <c r="D135" s="112"/>
      <c r="E135" s="112"/>
      <c r="F135" s="112"/>
      <c r="G135" s="112"/>
      <c r="H135" s="112"/>
      <c r="I135" s="112"/>
      <c r="J135" s="113"/>
      <c r="K135" s="113"/>
      <c r="L135" s="113"/>
      <c r="M135" s="114"/>
    </row>
    <row r="136" spans="1:13" s="10" customFormat="1" ht="21">
      <c r="A136" s="9" t="s">
        <v>13</v>
      </c>
      <c r="B136" s="3">
        <v>12</v>
      </c>
      <c r="C136" s="3">
        <v>13</v>
      </c>
      <c r="D136" s="3">
        <v>0</v>
      </c>
      <c r="E136" s="3">
        <v>3</v>
      </c>
      <c r="F136" s="3">
        <v>0</v>
      </c>
      <c r="G136" s="3">
        <v>0</v>
      </c>
      <c r="H136" s="3">
        <v>0</v>
      </c>
      <c r="I136" s="3">
        <v>0</v>
      </c>
      <c r="J136" s="45">
        <f>(B136*C136+F136*G136)/18</f>
        <v>8.67</v>
      </c>
      <c r="K136" s="45">
        <f>(B136*D136+F136*H136)/18</f>
        <v>0</v>
      </c>
      <c r="L136" s="45">
        <f>(B136*E136+F136*I136)/18</f>
        <v>2</v>
      </c>
      <c r="M136" s="46">
        <f>SUM(J136:L136)</f>
        <v>10.67</v>
      </c>
    </row>
    <row r="137" spans="1:13" s="10" customFormat="1" ht="21">
      <c r="A137" s="9" t="s">
        <v>12</v>
      </c>
      <c r="B137" s="3">
        <v>0</v>
      </c>
      <c r="C137" s="3">
        <v>0</v>
      </c>
      <c r="D137" s="3">
        <v>0</v>
      </c>
      <c r="E137" s="3">
        <v>0</v>
      </c>
      <c r="F137" s="3">
        <v>11</v>
      </c>
      <c r="G137" s="3">
        <v>12</v>
      </c>
      <c r="H137" s="3">
        <v>3</v>
      </c>
      <c r="I137" s="3">
        <v>0</v>
      </c>
      <c r="J137" s="45">
        <f>(B137*C137+F137*G137)/18</f>
        <v>7.33</v>
      </c>
      <c r="K137" s="45">
        <f>(B137*D137+F137*H137)/18</f>
        <v>1.83</v>
      </c>
      <c r="L137" s="45">
        <f>(B137*E137+F137*I137)/18</f>
        <v>0</v>
      </c>
      <c r="M137" s="46">
        <f>SUM(J137:L137)</f>
        <v>9.16</v>
      </c>
    </row>
    <row r="138" spans="1:13" s="10" customFormat="1" ht="21">
      <c r="A138" s="9" t="s">
        <v>22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45"/>
      <c r="K138" s="45"/>
      <c r="L138" s="45"/>
      <c r="M138" s="46"/>
    </row>
    <row r="139" spans="1:13" s="10" customFormat="1" ht="21">
      <c r="A139" s="11" t="s">
        <v>101</v>
      </c>
      <c r="B139" s="6">
        <f>SUM(B136:B138)</f>
        <v>12</v>
      </c>
      <c r="C139" s="6"/>
      <c r="D139" s="6"/>
      <c r="E139" s="6"/>
      <c r="F139" s="6">
        <f>SUM(F136:F138)</f>
        <v>11</v>
      </c>
      <c r="G139" s="6"/>
      <c r="H139" s="6"/>
      <c r="I139" s="6"/>
      <c r="J139" s="47">
        <f>SUM(J136:J138)</f>
        <v>16</v>
      </c>
      <c r="K139" s="47">
        <f>SUM(K136:K138)</f>
        <v>1.83</v>
      </c>
      <c r="L139" s="47">
        <f>SUM(L136:L138)</f>
        <v>2</v>
      </c>
      <c r="M139" s="48">
        <f>SUM(M136:M138)</f>
        <v>19.83</v>
      </c>
    </row>
    <row r="140" spans="1:13" ht="21">
      <c r="A140" s="98" t="s">
        <v>121</v>
      </c>
      <c r="B140" s="99"/>
      <c r="C140" s="99"/>
      <c r="D140" s="99"/>
      <c r="E140" s="99"/>
      <c r="F140" s="99"/>
      <c r="G140" s="99"/>
      <c r="H140" s="99"/>
      <c r="I140" s="99"/>
      <c r="J140" s="85"/>
      <c r="K140" s="85"/>
      <c r="L140" s="85"/>
      <c r="M140" s="109"/>
    </row>
    <row r="141" spans="1:13" s="10" customFormat="1" ht="21">
      <c r="A141" s="9" t="s">
        <v>13</v>
      </c>
      <c r="B141" s="3">
        <v>16</v>
      </c>
      <c r="C141" s="3">
        <v>13</v>
      </c>
      <c r="D141" s="3">
        <v>3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45">
        <f>(B141*C141+F141*G141)/18</f>
        <v>11.56</v>
      </c>
      <c r="K141" s="45">
        <f>(B141*D141+F141*H141)/18</f>
        <v>2.67</v>
      </c>
      <c r="L141" s="45">
        <f>(B141*E141+F141*I141)/18</f>
        <v>0</v>
      </c>
      <c r="M141" s="46">
        <f>SUM(J141:L141)</f>
        <v>14.23</v>
      </c>
    </row>
    <row r="142" spans="1:13" s="10" customFormat="1" ht="21">
      <c r="A142" s="9" t="s">
        <v>12</v>
      </c>
      <c r="B142" s="3">
        <v>0</v>
      </c>
      <c r="C142" s="3">
        <v>0</v>
      </c>
      <c r="D142" s="3">
        <v>0</v>
      </c>
      <c r="E142" s="3">
        <v>0</v>
      </c>
      <c r="F142" s="3">
        <v>14</v>
      </c>
      <c r="G142" s="3">
        <v>13</v>
      </c>
      <c r="H142" s="3">
        <v>3</v>
      </c>
      <c r="I142" s="3">
        <v>0</v>
      </c>
      <c r="J142" s="45">
        <f>(B142*C142+F142*G142)/18</f>
        <v>10.11</v>
      </c>
      <c r="K142" s="45">
        <f>(B142*D142+F142*H142)/18</f>
        <v>2.33</v>
      </c>
      <c r="L142" s="45">
        <f>(B142*E142+F142*I142)/18</f>
        <v>0</v>
      </c>
      <c r="M142" s="46">
        <f>SUM(J142:L142)</f>
        <v>12.44</v>
      </c>
    </row>
    <row r="143" spans="1:13" s="10" customFormat="1" ht="21">
      <c r="A143" s="9" t="s">
        <v>22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45"/>
      <c r="K143" s="45"/>
      <c r="L143" s="45"/>
      <c r="M143" s="46"/>
    </row>
    <row r="144" spans="1:13" s="10" customFormat="1" ht="21">
      <c r="A144" s="11" t="s">
        <v>108</v>
      </c>
      <c r="B144" s="6">
        <f>SUM(B141:B143)</f>
        <v>16</v>
      </c>
      <c r="C144" s="6"/>
      <c r="D144" s="6"/>
      <c r="E144" s="6"/>
      <c r="F144" s="6">
        <f>SUM(F141:F143)</f>
        <v>14</v>
      </c>
      <c r="G144" s="6"/>
      <c r="H144" s="6"/>
      <c r="I144" s="6"/>
      <c r="J144" s="47">
        <f>SUM(J141:J143)</f>
        <v>21.67</v>
      </c>
      <c r="K144" s="47">
        <f>SUM(K141:K143)</f>
        <v>5</v>
      </c>
      <c r="L144" s="47">
        <f>SUM(L141:L143)</f>
        <v>0</v>
      </c>
      <c r="M144" s="48">
        <f>SUM(M141:M143)</f>
        <v>26.67</v>
      </c>
    </row>
    <row r="145" spans="1:13" ht="21">
      <c r="A145" s="98" t="s">
        <v>267</v>
      </c>
      <c r="B145" s="99"/>
      <c r="C145" s="99"/>
      <c r="D145" s="99"/>
      <c r="E145" s="99"/>
      <c r="F145" s="99"/>
      <c r="G145" s="99"/>
      <c r="H145" s="99"/>
      <c r="I145" s="99"/>
      <c r="J145" s="85"/>
      <c r="K145" s="85"/>
      <c r="L145" s="85"/>
      <c r="M145" s="109"/>
    </row>
    <row r="146" spans="1:13" s="10" customFormat="1" ht="21">
      <c r="A146" s="9" t="s">
        <v>13</v>
      </c>
      <c r="B146" s="3">
        <v>27</v>
      </c>
      <c r="C146" s="3">
        <v>8</v>
      </c>
      <c r="D146" s="3">
        <v>3</v>
      </c>
      <c r="E146" s="3">
        <v>3</v>
      </c>
      <c r="F146" s="3">
        <v>17</v>
      </c>
      <c r="G146" s="3">
        <v>9</v>
      </c>
      <c r="H146" s="3">
        <v>7</v>
      </c>
      <c r="I146" s="3">
        <v>0</v>
      </c>
      <c r="J146" s="45">
        <f>(B146*C146+F146*G146)/36</f>
        <v>10.25</v>
      </c>
      <c r="K146" s="45">
        <f>(B146*D146+F146*H146)/36</f>
        <v>5.56</v>
      </c>
      <c r="L146" s="45">
        <f>(B146*E146+F146*I146)/36</f>
        <v>2.25</v>
      </c>
      <c r="M146" s="46">
        <f>SUM(J146:L146)</f>
        <v>18.06</v>
      </c>
    </row>
    <row r="147" spans="1:13" s="10" customFormat="1" ht="21">
      <c r="A147" s="9" t="s">
        <v>12</v>
      </c>
      <c r="B147" s="3">
        <v>0</v>
      </c>
      <c r="C147" s="3">
        <v>0</v>
      </c>
      <c r="D147" s="3">
        <v>0</v>
      </c>
      <c r="E147" s="3">
        <v>0</v>
      </c>
      <c r="F147" s="3">
        <v>25</v>
      </c>
      <c r="G147" s="3">
        <v>13</v>
      </c>
      <c r="H147" s="3">
        <v>0</v>
      </c>
      <c r="I147" s="3">
        <v>3</v>
      </c>
      <c r="J147" s="45">
        <f>(B147*C147+F147*G147)/18</f>
        <v>18.06</v>
      </c>
      <c r="K147" s="45">
        <f>(B147*D147+F147*H147)/18</f>
        <v>0</v>
      </c>
      <c r="L147" s="45">
        <f>(B147*E147+F147*I147)/18</f>
        <v>4.17</v>
      </c>
      <c r="M147" s="46">
        <f>SUM(J147:L147)</f>
        <v>22.23</v>
      </c>
    </row>
    <row r="148" spans="1:13" s="10" customFormat="1" ht="21">
      <c r="A148" s="9" t="s">
        <v>22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45"/>
      <c r="K148" s="45"/>
      <c r="L148" s="45"/>
      <c r="M148" s="46"/>
    </row>
    <row r="149" spans="1:13" s="10" customFormat="1" ht="21">
      <c r="A149" s="11" t="s">
        <v>102</v>
      </c>
      <c r="B149" s="6">
        <f>SUM(B146:B148)</f>
        <v>27</v>
      </c>
      <c r="C149" s="6"/>
      <c r="D149" s="6"/>
      <c r="E149" s="6"/>
      <c r="F149" s="6">
        <f>SUM(F146:F148)</f>
        <v>42</v>
      </c>
      <c r="G149" s="6"/>
      <c r="H149" s="6"/>
      <c r="I149" s="6"/>
      <c r="J149" s="47">
        <f>SUM(J146:J148)</f>
        <v>28.31</v>
      </c>
      <c r="K149" s="47">
        <f>SUM(K146:K148)</f>
        <v>5.56</v>
      </c>
      <c r="L149" s="47">
        <f>SUM(L146:L148)</f>
        <v>6.42</v>
      </c>
      <c r="M149" s="48">
        <f>SUM(M146:M148)</f>
        <v>40.29</v>
      </c>
    </row>
    <row r="150" spans="1:13" s="10" customFormat="1" ht="21">
      <c r="A150" s="98" t="s">
        <v>268</v>
      </c>
      <c r="B150" s="99"/>
      <c r="C150" s="99"/>
      <c r="D150" s="99"/>
      <c r="E150" s="99"/>
      <c r="F150" s="99"/>
      <c r="G150" s="99"/>
      <c r="H150" s="99"/>
      <c r="I150" s="99"/>
      <c r="J150" s="85"/>
      <c r="K150" s="85"/>
      <c r="L150" s="85"/>
      <c r="M150" s="109"/>
    </row>
    <row r="151" spans="1:13" s="10" customFormat="1" ht="21">
      <c r="A151" s="9" t="s">
        <v>13</v>
      </c>
      <c r="B151" s="3">
        <v>0</v>
      </c>
      <c r="C151" s="3">
        <v>0</v>
      </c>
      <c r="D151" s="3">
        <v>0</v>
      </c>
      <c r="E151" s="3">
        <v>0</v>
      </c>
      <c r="F151" s="3">
        <v>11</v>
      </c>
      <c r="G151" s="3">
        <v>9</v>
      </c>
      <c r="H151" s="3">
        <v>7</v>
      </c>
      <c r="I151" s="3">
        <v>0</v>
      </c>
      <c r="J151" s="45">
        <f>(B151*C151+F151*G151)/18</f>
        <v>5.5</v>
      </c>
      <c r="K151" s="45">
        <f>(B151*D151+F151*H151)/18</f>
        <v>4.28</v>
      </c>
      <c r="L151" s="45">
        <f>(B151*E151+F151*I151)/18</f>
        <v>0</v>
      </c>
      <c r="M151" s="46">
        <f>SUM(J151:L151)</f>
        <v>9.78</v>
      </c>
    </row>
    <row r="152" spans="1:13" s="10" customFormat="1" ht="21">
      <c r="A152" s="9" t="s">
        <v>12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45"/>
      <c r="K152" s="45"/>
      <c r="L152" s="45"/>
      <c r="M152" s="46"/>
    </row>
    <row r="153" spans="1:13" s="10" customFormat="1" ht="21">
      <c r="A153" s="9" t="s">
        <v>22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45"/>
      <c r="K153" s="45"/>
      <c r="L153" s="45"/>
      <c r="M153" s="46"/>
    </row>
    <row r="154" spans="1:13" s="10" customFormat="1" ht="21">
      <c r="A154" s="11" t="s">
        <v>340</v>
      </c>
      <c r="B154" s="6">
        <f>SUM(B151:B153)</f>
        <v>0</v>
      </c>
      <c r="C154" s="6"/>
      <c r="D154" s="6"/>
      <c r="E154" s="3"/>
      <c r="F154" s="6">
        <f>SUM(F151:F153)</f>
        <v>11</v>
      </c>
      <c r="G154" s="6"/>
      <c r="H154" s="6"/>
      <c r="I154" s="3"/>
      <c r="J154" s="47">
        <f>SUM(J151:J153)</f>
        <v>5.5</v>
      </c>
      <c r="K154" s="47">
        <f>SUM(K151:K153)</f>
        <v>4.28</v>
      </c>
      <c r="L154" s="47">
        <f>SUM(L151:L153)</f>
        <v>0</v>
      </c>
      <c r="M154" s="48">
        <f>SUM(M151:M153)</f>
        <v>9.78</v>
      </c>
    </row>
    <row r="155" spans="1:15" s="10" customFormat="1" ht="24" thickBot="1">
      <c r="A155" s="32" t="s">
        <v>139</v>
      </c>
      <c r="B155" s="33">
        <f>B149+B144+B139+B154</f>
        <v>55</v>
      </c>
      <c r="C155" s="33"/>
      <c r="D155" s="33"/>
      <c r="E155" s="33"/>
      <c r="F155" s="33">
        <f>F149+F144+F139+F154</f>
        <v>78</v>
      </c>
      <c r="G155" s="33"/>
      <c r="H155" s="33"/>
      <c r="I155" s="33"/>
      <c r="J155" s="58">
        <f>J149+J144+J139+J154</f>
        <v>71.48</v>
      </c>
      <c r="K155" s="58">
        <f>K149+K144+K139+K154</f>
        <v>16.67</v>
      </c>
      <c r="L155" s="58">
        <f>L149+L144+L139+L154</f>
        <v>8.42</v>
      </c>
      <c r="M155" s="59">
        <f>M149+M144+M139+M154</f>
        <v>96.57</v>
      </c>
      <c r="O155" s="21"/>
    </row>
    <row r="156" spans="1:13" ht="20.25" customHeight="1">
      <c r="A156" s="111" t="s">
        <v>162</v>
      </c>
      <c r="B156" s="112"/>
      <c r="C156" s="112"/>
      <c r="D156" s="112"/>
      <c r="E156" s="112"/>
      <c r="F156" s="112"/>
      <c r="G156" s="112"/>
      <c r="H156" s="112"/>
      <c r="I156" s="112"/>
      <c r="J156" s="113"/>
      <c r="K156" s="113"/>
      <c r="L156" s="113"/>
      <c r="M156" s="114"/>
    </row>
    <row r="157" spans="1:13" s="10" customFormat="1" ht="21">
      <c r="A157" s="9" t="s">
        <v>13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45"/>
      <c r="K157" s="45"/>
      <c r="L157" s="45"/>
      <c r="M157" s="46"/>
    </row>
    <row r="158" spans="1:13" s="10" customFormat="1" ht="21">
      <c r="A158" s="9" t="s">
        <v>12</v>
      </c>
      <c r="B158" s="3">
        <v>26</v>
      </c>
      <c r="C158" s="3">
        <v>8</v>
      </c>
      <c r="D158" s="3">
        <v>3</v>
      </c>
      <c r="E158" s="3">
        <v>3</v>
      </c>
      <c r="F158" s="3">
        <v>0</v>
      </c>
      <c r="G158" s="3">
        <v>0</v>
      </c>
      <c r="H158" s="3">
        <v>0</v>
      </c>
      <c r="I158" s="3">
        <v>0</v>
      </c>
      <c r="J158" s="45">
        <f>(B158*C158+F158*G158)/18</f>
        <v>11.56</v>
      </c>
      <c r="K158" s="45">
        <f>(B158*D158+F158*H158)/18</f>
        <v>4.33</v>
      </c>
      <c r="L158" s="45">
        <f>(B158*E158+F158*I158)/18</f>
        <v>4.33</v>
      </c>
      <c r="M158" s="46">
        <f>SUM(J158:L158)</f>
        <v>20.22</v>
      </c>
    </row>
    <row r="159" spans="1:13" s="10" customFormat="1" ht="21">
      <c r="A159" s="9" t="s">
        <v>22</v>
      </c>
      <c r="B159" s="3">
        <f>25</f>
        <v>25</v>
      </c>
      <c r="C159" s="3">
        <v>6</v>
      </c>
      <c r="D159" s="3">
        <v>0</v>
      </c>
      <c r="E159" s="3">
        <v>6</v>
      </c>
      <c r="F159" s="3">
        <f>25</f>
        <v>25</v>
      </c>
      <c r="G159" s="3">
        <v>14</v>
      </c>
      <c r="H159" s="3">
        <v>0</v>
      </c>
      <c r="I159" s="3">
        <v>0</v>
      </c>
      <c r="J159" s="45">
        <f>(B159*C159+F159*G159)/36</f>
        <v>13.89</v>
      </c>
      <c r="K159" s="45">
        <f>(B159*D159+F159*H159)/36</f>
        <v>0</v>
      </c>
      <c r="L159" s="45">
        <f>(B159*E159+F159*I159)/36</f>
        <v>4.17</v>
      </c>
      <c r="M159" s="46">
        <f>SUM(J159:L159)</f>
        <v>18.06</v>
      </c>
    </row>
    <row r="160" spans="1:13" s="10" customFormat="1" ht="21">
      <c r="A160" s="11" t="s">
        <v>164</v>
      </c>
      <c r="B160" s="6">
        <f>SUM(B157:B159)</f>
        <v>51</v>
      </c>
      <c r="C160" s="6"/>
      <c r="D160" s="6"/>
      <c r="E160" s="6"/>
      <c r="F160" s="6">
        <f>SUM(F157:F159)</f>
        <v>25</v>
      </c>
      <c r="G160" s="6"/>
      <c r="H160" s="6"/>
      <c r="I160" s="6"/>
      <c r="J160" s="47">
        <f>SUM(J158:J159)</f>
        <v>25.45</v>
      </c>
      <c r="K160" s="47">
        <f>SUM(K158:K159)</f>
        <v>4.33</v>
      </c>
      <c r="L160" s="47">
        <f>SUM(L158:L159)</f>
        <v>8.5</v>
      </c>
      <c r="M160" s="48">
        <f>SUM(M157:M159)</f>
        <v>38.28</v>
      </c>
    </row>
    <row r="161" spans="1:13" ht="19.5" customHeight="1">
      <c r="A161" s="98" t="s">
        <v>163</v>
      </c>
      <c r="B161" s="99"/>
      <c r="C161" s="99"/>
      <c r="D161" s="99"/>
      <c r="E161" s="99"/>
      <c r="F161" s="99"/>
      <c r="G161" s="99"/>
      <c r="H161" s="99"/>
      <c r="I161" s="99"/>
      <c r="J161" s="85"/>
      <c r="K161" s="85"/>
      <c r="L161" s="85"/>
      <c r="M161" s="109"/>
    </row>
    <row r="162" spans="1:13" s="10" customFormat="1" ht="21">
      <c r="A162" s="9" t="s">
        <v>13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45"/>
      <c r="K162" s="45"/>
      <c r="L162" s="45"/>
      <c r="M162" s="46"/>
    </row>
    <row r="163" spans="1:13" s="10" customFormat="1" ht="21">
      <c r="A163" s="9" t="s">
        <v>12</v>
      </c>
      <c r="B163" s="3">
        <v>12</v>
      </c>
      <c r="C163" s="3">
        <v>12</v>
      </c>
      <c r="D163" s="3">
        <v>3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45">
        <f>(B163*C163+F163*G163)/18</f>
        <v>8</v>
      </c>
      <c r="K163" s="45">
        <f>(B163*D163+F163*H163)/18</f>
        <v>2</v>
      </c>
      <c r="L163" s="45">
        <f>(B163*E163+F163*I163)/18</f>
        <v>0</v>
      </c>
      <c r="M163" s="46">
        <f>SUM(J163:L163)</f>
        <v>10</v>
      </c>
    </row>
    <row r="164" spans="1:13" s="10" customFormat="1" ht="21">
      <c r="A164" s="9" t="s">
        <v>22</v>
      </c>
      <c r="B164" s="3">
        <v>11</v>
      </c>
      <c r="C164" s="3">
        <v>6</v>
      </c>
      <c r="D164" s="3">
        <v>0</v>
      </c>
      <c r="E164" s="3">
        <v>3</v>
      </c>
      <c r="F164" s="3">
        <v>12</v>
      </c>
      <c r="G164" s="3">
        <v>12</v>
      </c>
      <c r="H164" s="3">
        <v>0</v>
      </c>
      <c r="I164" s="3">
        <v>0</v>
      </c>
      <c r="J164" s="45">
        <f>(B164*C164+F164*G164)/36</f>
        <v>5.83</v>
      </c>
      <c r="K164" s="45">
        <f>(B164*D164+F164*H164)/36</f>
        <v>0</v>
      </c>
      <c r="L164" s="45">
        <f>(B164*E164+F164*I164)/36</f>
        <v>0.92</v>
      </c>
      <c r="M164" s="46">
        <f>SUM(J164:L164)</f>
        <v>6.75</v>
      </c>
    </row>
    <row r="165" spans="1:13" s="10" customFormat="1" ht="21">
      <c r="A165" s="9" t="s">
        <v>256</v>
      </c>
      <c r="B165" s="3">
        <v>0</v>
      </c>
      <c r="C165" s="3">
        <v>0</v>
      </c>
      <c r="D165" s="3">
        <v>0</v>
      </c>
      <c r="E165" s="3">
        <v>0</v>
      </c>
      <c r="F165" s="3">
        <v>1</v>
      </c>
      <c r="G165" s="3">
        <v>0</v>
      </c>
      <c r="H165" s="3">
        <v>0</v>
      </c>
      <c r="I165" s="3">
        <v>0</v>
      </c>
      <c r="J165" s="45"/>
      <c r="K165" s="45"/>
      <c r="L165" s="45"/>
      <c r="M165" s="46"/>
    </row>
    <row r="166" spans="1:13" s="10" customFormat="1" ht="21">
      <c r="A166" s="11" t="s">
        <v>108</v>
      </c>
      <c r="B166" s="6">
        <f>SUM(B162:B165)</f>
        <v>23</v>
      </c>
      <c r="C166" s="6"/>
      <c r="D166" s="6"/>
      <c r="E166" s="6"/>
      <c r="F166" s="6">
        <f>SUM(F162:F165)</f>
        <v>13</v>
      </c>
      <c r="G166" s="6"/>
      <c r="H166" s="6"/>
      <c r="I166" s="6"/>
      <c r="J166" s="47">
        <f>SUM(J163:J165)</f>
        <v>13.83</v>
      </c>
      <c r="K166" s="47">
        <f>SUM(K163:K165)</f>
        <v>2</v>
      </c>
      <c r="L166" s="47">
        <f>SUM(L163:L165)</f>
        <v>0.92</v>
      </c>
      <c r="M166" s="48">
        <f>SUM(M162:M165)</f>
        <v>16.75</v>
      </c>
    </row>
    <row r="167" spans="1:13" ht="18.75" customHeight="1">
      <c r="A167" s="98" t="s">
        <v>165</v>
      </c>
      <c r="B167" s="99"/>
      <c r="C167" s="99"/>
      <c r="D167" s="99"/>
      <c r="E167" s="99"/>
      <c r="F167" s="99"/>
      <c r="G167" s="99"/>
      <c r="H167" s="99"/>
      <c r="I167" s="99"/>
      <c r="J167" s="85"/>
      <c r="K167" s="85"/>
      <c r="L167" s="85"/>
      <c r="M167" s="109"/>
    </row>
    <row r="168" spans="1:13" s="10" customFormat="1" ht="21">
      <c r="A168" s="9" t="s">
        <v>256</v>
      </c>
      <c r="B168" s="3">
        <v>3</v>
      </c>
      <c r="C168" s="3">
        <v>0</v>
      </c>
      <c r="D168" s="3">
        <v>0</v>
      </c>
      <c r="E168" s="3">
        <v>0</v>
      </c>
      <c r="F168" s="3">
        <v>2</v>
      </c>
      <c r="G168" s="3">
        <v>0</v>
      </c>
      <c r="H168" s="3">
        <v>0</v>
      </c>
      <c r="I168" s="3">
        <v>0</v>
      </c>
      <c r="J168" s="45"/>
      <c r="K168" s="45"/>
      <c r="L168" s="45"/>
      <c r="M168" s="46"/>
    </row>
    <row r="169" spans="1:15" s="10" customFormat="1" ht="21">
      <c r="A169" s="26" t="s">
        <v>166</v>
      </c>
      <c r="B169" s="6">
        <f>SUM(B168:B168)</f>
        <v>3</v>
      </c>
      <c r="C169" s="6"/>
      <c r="D169" s="6"/>
      <c r="E169" s="6"/>
      <c r="F169" s="6">
        <f>SUM(F168:F168)</f>
        <v>2</v>
      </c>
      <c r="G169" s="6"/>
      <c r="H169" s="6"/>
      <c r="I169" s="6"/>
      <c r="J169" s="47">
        <f>SUM(J168)</f>
        <v>0</v>
      </c>
      <c r="K169" s="47">
        <f>SUM(K168)</f>
        <v>0</v>
      </c>
      <c r="L169" s="47">
        <f>SUM(L168)</f>
        <v>0</v>
      </c>
      <c r="M169" s="48">
        <f>SUM(M168:M168)</f>
        <v>0</v>
      </c>
      <c r="O169" s="21"/>
    </row>
    <row r="170" spans="1:15" s="10" customFormat="1" ht="21">
      <c r="A170" s="98" t="s">
        <v>342</v>
      </c>
      <c r="B170" s="99"/>
      <c r="C170" s="99"/>
      <c r="D170" s="99"/>
      <c r="E170" s="99"/>
      <c r="F170" s="99"/>
      <c r="G170" s="99"/>
      <c r="H170" s="99"/>
      <c r="I170" s="99"/>
      <c r="J170" s="85"/>
      <c r="K170" s="85"/>
      <c r="L170" s="85"/>
      <c r="M170" s="109"/>
      <c r="O170" s="21"/>
    </row>
    <row r="171" spans="1:15" s="10" customFormat="1" ht="21">
      <c r="A171" s="9" t="s">
        <v>13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45"/>
      <c r="K171" s="45"/>
      <c r="L171" s="45"/>
      <c r="M171" s="46"/>
      <c r="O171" s="21"/>
    </row>
    <row r="172" spans="1:15" s="10" customFormat="1" ht="21">
      <c r="A172" s="9" t="s">
        <v>12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45"/>
      <c r="K172" s="45"/>
      <c r="L172" s="45"/>
      <c r="M172" s="46"/>
      <c r="O172" s="21"/>
    </row>
    <row r="173" spans="1:15" s="10" customFormat="1" ht="21">
      <c r="A173" s="9" t="s">
        <v>22</v>
      </c>
      <c r="B173" s="3">
        <v>1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45">
        <f>(B173*C173+F173*G173)/18</f>
        <v>0</v>
      </c>
      <c r="K173" s="45">
        <f>(B173*D173+F173*H173)/18</f>
        <v>0</v>
      </c>
      <c r="L173" s="45">
        <f>(B173*E173+F173*I173)/18</f>
        <v>0</v>
      </c>
      <c r="M173" s="46">
        <f>SUM(J173:L173)</f>
        <v>0</v>
      </c>
      <c r="O173" s="21"/>
    </row>
    <row r="174" spans="1:15" s="10" customFormat="1" ht="21">
      <c r="A174" s="11" t="s">
        <v>350</v>
      </c>
      <c r="B174" s="6">
        <f>SUM(B171:B173)</f>
        <v>1</v>
      </c>
      <c r="C174" s="6"/>
      <c r="D174" s="6"/>
      <c r="E174" s="6"/>
      <c r="F174" s="6">
        <f>SUM(F171:F173)</f>
        <v>0</v>
      </c>
      <c r="G174" s="6"/>
      <c r="H174" s="6"/>
      <c r="I174" s="6"/>
      <c r="J174" s="47">
        <f>SUM(J173)</f>
        <v>0</v>
      </c>
      <c r="K174" s="47">
        <f>SUM(K173)</f>
        <v>0</v>
      </c>
      <c r="L174" s="47">
        <f>SUM(L173)</f>
        <v>0</v>
      </c>
      <c r="M174" s="48">
        <f>SUM(M171:M173)</f>
        <v>0</v>
      </c>
      <c r="O174" s="21"/>
    </row>
    <row r="175" spans="1:15" s="10" customFormat="1" ht="21">
      <c r="A175" s="98" t="s">
        <v>343</v>
      </c>
      <c r="B175" s="99"/>
      <c r="C175" s="99"/>
      <c r="D175" s="99"/>
      <c r="E175" s="99"/>
      <c r="F175" s="99"/>
      <c r="G175" s="99"/>
      <c r="H175" s="99"/>
      <c r="I175" s="99"/>
      <c r="J175" s="85"/>
      <c r="K175" s="85"/>
      <c r="L175" s="85"/>
      <c r="M175" s="109"/>
      <c r="O175" s="21"/>
    </row>
    <row r="176" spans="1:15" s="10" customFormat="1" ht="21">
      <c r="A176" s="9" t="s">
        <v>13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45"/>
      <c r="K176" s="45"/>
      <c r="L176" s="45"/>
      <c r="M176" s="46"/>
      <c r="O176" s="21"/>
    </row>
    <row r="177" spans="1:15" s="10" customFormat="1" ht="21">
      <c r="A177" s="9" t="s">
        <v>12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45"/>
      <c r="K177" s="45"/>
      <c r="L177" s="45"/>
      <c r="M177" s="46"/>
      <c r="O177" s="21"/>
    </row>
    <row r="178" spans="1:15" s="10" customFormat="1" ht="21">
      <c r="A178" s="9" t="s">
        <v>22</v>
      </c>
      <c r="B178" s="3">
        <v>7</v>
      </c>
      <c r="C178" s="3">
        <v>9</v>
      </c>
      <c r="D178" s="3">
        <v>0</v>
      </c>
      <c r="E178" s="3">
        <v>3</v>
      </c>
      <c r="F178" s="3">
        <v>0</v>
      </c>
      <c r="G178" s="3">
        <v>0</v>
      </c>
      <c r="H178" s="3">
        <v>0</v>
      </c>
      <c r="I178" s="3">
        <v>0</v>
      </c>
      <c r="J178" s="45">
        <f>(B178*C178+F178*G178)/18</f>
        <v>3.5</v>
      </c>
      <c r="K178" s="45">
        <f>(B178*D178+F178*H178)/18</f>
        <v>0</v>
      </c>
      <c r="L178" s="45">
        <f>(B178*E178+F178*I178)/18</f>
        <v>1.17</v>
      </c>
      <c r="M178" s="46">
        <f>SUM(J178:L178)</f>
        <v>4.67</v>
      </c>
      <c r="O178" s="21"/>
    </row>
    <row r="179" spans="1:15" s="10" customFormat="1" ht="21">
      <c r="A179" s="11" t="s">
        <v>104</v>
      </c>
      <c r="B179" s="6">
        <f>SUM(B176:B178)</f>
        <v>7</v>
      </c>
      <c r="C179" s="6"/>
      <c r="D179" s="6"/>
      <c r="E179" s="6"/>
      <c r="F179" s="6">
        <f>SUM(F176:F178)</f>
        <v>0</v>
      </c>
      <c r="G179" s="6"/>
      <c r="H179" s="6"/>
      <c r="I179" s="6"/>
      <c r="J179" s="47">
        <f>SUM(J178)</f>
        <v>3.5</v>
      </c>
      <c r="K179" s="47">
        <f>SUM(K178)</f>
        <v>0</v>
      </c>
      <c r="L179" s="47">
        <f>SUM(L178)</f>
        <v>1.17</v>
      </c>
      <c r="M179" s="48">
        <f>SUM(M176:M178)</f>
        <v>4.67</v>
      </c>
      <c r="O179" s="21"/>
    </row>
    <row r="180" spans="1:13" ht="18.75" customHeight="1">
      <c r="A180" s="98" t="s">
        <v>341</v>
      </c>
      <c r="B180" s="99"/>
      <c r="C180" s="99"/>
      <c r="D180" s="99"/>
      <c r="E180" s="99"/>
      <c r="F180" s="99"/>
      <c r="G180" s="99"/>
      <c r="H180" s="99"/>
      <c r="I180" s="99"/>
      <c r="J180" s="85"/>
      <c r="K180" s="85"/>
      <c r="L180" s="85"/>
      <c r="M180" s="109"/>
    </row>
    <row r="181" spans="1:13" s="10" customFormat="1" ht="21">
      <c r="A181" s="9" t="s">
        <v>13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45"/>
      <c r="K181" s="45"/>
      <c r="L181" s="45"/>
      <c r="M181" s="46"/>
    </row>
    <row r="182" spans="1:13" s="10" customFormat="1" ht="21">
      <c r="A182" s="9" t="s">
        <v>12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45"/>
      <c r="K182" s="45"/>
      <c r="L182" s="45"/>
      <c r="M182" s="46"/>
    </row>
    <row r="183" spans="1:13" s="10" customFormat="1" ht="21">
      <c r="A183" s="9" t="s">
        <v>22</v>
      </c>
      <c r="B183" s="3">
        <v>29</v>
      </c>
      <c r="C183" s="3">
        <v>12</v>
      </c>
      <c r="D183" s="3">
        <v>0</v>
      </c>
      <c r="E183" s="3">
        <v>0</v>
      </c>
      <c r="F183" s="3">
        <v>29</v>
      </c>
      <c r="G183" s="3">
        <v>12</v>
      </c>
      <c r="H183" s="3">
        <v>0</v>
      </c>
      <c r="I183" s="3">
        <v>0</v>
      </c>
      <c r="J183" s="45">
        <f>(B183*C183+F183*G183)/36</f>
        <v>19.33</v>
      </c>
      <c r="K183" s="45">
        <f>(B183*D183+F183*H183)/36</f>
        <v>0</v>
      </c>
      <c r="L183" s="45">
        <f>(B183*E183+F183*I183)/36</f>
        <v>0</v>
      </c>
      <c r="M183" s="46">
        <f>SUM(J183:L183)</f>
        <v>19.33</v>
      </c>
    </row>
    <row r="184" spans="1:15" s="10" customFormat="1" ht="21">
      <c r="A184" s="11" t="s">
        <v>142</v>
      </c>
      <c r="B184" s="6">
        <f>SUM(B181:B183)</f>
        <v>29</v>
      </c>
      <c r="C184" s="6"/>
      <c r="D184" s="6"/>
      <c r="E184" s="6"/>
      <c r="F184" s="6">
        <f>SUM(F181:F183)</f>
        <v>29</v>
      </c>
      <c r="G184" s="6"/>
      <c r="H184" s="6"/>
      <c r="I184" s="6"/>
      <c r="J184" s="47">
        <f>SUM(J183)</f>
        <v>19.33</v>
      </c>
      <c r="K184" s="47">
        <f>SUM(K183)</f>
        <v>0</v>
      </c>
      <c r="L184" s="47">
        <f>SUM(L183)</f>
        <v>0</v>
      </c>
      <c r="M184" s="48">
        <f>SUM(M181:M183)</f>
        <v>19.33</v>
      </c>
      <c r="O184" s="21"/>
    </row>
    <row r="185" spans="1:13" s="10" customFormat="1" ht="24" thickBot="1">
      <c r="A185" s="13" t="s">
        <v>167</v>
      </c>
      <c r="B185" s="7">
        <f>B184+B179+B174+B169+B166+B160</f>
        <v>114</v>
      </c>
      <c r="C185" s="7"/>
      <c r="D185" s="7"/>
      <c r="E185" s="7"/>
      <c r="F185" s="7">
        <f aca="true" t="shared" si="0" ref="F185:M185">F184+F179+F174+F169+F166+F160</f>
        <v>69</v>
      </c>
      <c r="G185" s="7">
        <f t="shared" si="0"/>
        <v>0</v>
      </c>
      <c r="H185" s="7">
        <f t="shared" si="0"/>
        <v>0</v>
      </c>
      <c r="I185" s="7">
        <f t="shared" si="0"/>
        <v>0</v>
      </c>
      <c r="J185" s="88">
        <f t="shared" si="0"/>
        <v>62.11</v>
      </c>
      <c r="K185" s="88">
        <f t="shared" si="0"/>
        <v>6.33</v>
      </c>
      <c r="L185" s="88">
        <f t="shared" si="0"/>
        <v>10.59</v>
      </c>
      <c r="M185" s="88">
        <f t="shared" si="0"/>
        <v>79.03</v>
      </c>
    </row>
    <row r="186" spans="1:14" ht="26.25" customHeight="1" thickBot="1">
      <c r="A186" s="20" t="s">
        <v>136</v>
      </c>
      <c r="B186" s="16">
        <f>B185+B155+B134+B103+B75+B48</f>
        <v>928</v>
      </c>
      <c r="C186" s="16"/>
      <c r="D186" s="16"/>
      <c r="E186" s="16"/>
      <c r="F186" s="16">
        <f aca="true" t="shared" si="1" ref="F186:M186">F185+F155+F134+F103+F75+F48</f>
        <v>910</v>
      </c>
      <c r="G186" s="16">
        <f t="shared" si="1"/>
        <v>0</v>
      </c>
      <c r="H186" s="16">
        <f t="shared" si="1"/>
        <v>0</v>
      </c>
      <c r="I186" s="16">
        <f t="shared" si="1"/>
        <v>0</v>
      </c>
      <c r="J186" s="89">
        <f t="shared" si="1"/>
        <v>860.15</v>
      </c>
      <c r="K186" s="89">
        <f t="shared" si="1"/>
        <v>120.36</v>
      </c>
      <c r="L186" s="89">
        <f t="shared" si="1"/>
        <v>112.51</v>
      </c>
      <c r="M186" s="89">
        <f t="shared" si="1"/>
        <v>1115.02</v>
      </c>
      <c r="N186" s="55"/>
    </row>
    <row r="187" spans="10:13" ht="21">
      <c r="J187" s="55"/>
      <c r="K187" s="55"/>
      <c r="L187" s="55"/>
      <c r="M187" s="55"/>
    </row>
    <row r="188" spans="10:13" ht="21">
      <c r="J188" s="55"/>
      <c r="K188" s="55"/>
      <c r="L188" s="55"/>
      <c r="M188" s="55"/>
    </row>
    <row r="189" spans="10:13" ht="21">
      <c r="J189" s="55"/>
      <c r="K189" s="55"/>
      <c r="L189" s="55"/>
      <c r="M189" s="55"/>
    </row>
    <row r="190" spans="10:13" ht="21">
      <c r="J190" s="55"/>
      <c r="K190" s="55"/>
      <c r="L190" s="55"/>
      <c r="M190" s="55"/>
    </row>
    <row r="191" spans="10:13" ht="21">
      <c r="J191" s="55"/>
      <c r="K191" s="55"/>
      <c r="L191" s="55"/>
      <c r="M191" s="55"/>
    </row>
    <row r="192" spans="10:13" ht="21">
      <c r="J192" s="55"/>
      <c r="K192" s="55"/>
      <c r="L192" s="55"/>
      <c r="M192" s="55"/>
    </row>
    <row r="193" spans="10:13" ht="21">
      <c r="J193" s="55"/>
      <c r="K193" s="55"/>
      <c r="L193" s="55"/>
      <c r="M193" s="55"/>
    </row>
    <row r="194" spans="10:13" ht="21">
      <c r="J194" s="55"/>
      <c r="K194" s="55"/>
      <c r="L194" s="55"/>
      <c r="M194" s="55"/>
    </row>
    <row r="195" spans="10:13" ht="21">
      <c r="J195" s="55"/>
      <c r="K195" s="55"/>
      <c r="L195" s="55"/>
      <c r="M195" s="55"/>
    </row>
    <row r="196" spans="10:13" ht="21">
      <c r="J196" s="55"/>
      <c r="K196" s="55"/>
      <c r="L196" s="55"/>
      <c r="M196" s="55"/>
    </row>
    <row r="197" spans="10:13" ht="21">
      <c r="J197" s="55"/>
      <c r="K197" s="55"/>
      <c r="L197" s="55"/>
      <c r="M197" s="55"/>
    </row>
    <row r="198" spans="10:13" ht="21">
      <c r="J198" s="55"/>
      <c r="K198" s="55"/>
      <c r="L198" s="55"/>
      <c r="M198" s="55"/>
    </row>
    <row r="199" spans="10:13" ht="21">
      <c r="J199" s="55"/>
      <c r="K199" s="55"/>
      <c r="L199" s="55"/>
      <c r="M199" s="55"/>
    </row>
    <row r="200" spans="10:13" ht="21">
      <c r="J200" s="55"/>
      <c r="K200" s="55"/>
      <c r="L200" s="55"/>
      <c r="M200" s="55"/>
    </row>
    <row r="201" spans="10:13" ht="21">
      <c r="J201" s="55"/>
      <c r="K201" s="55"/>
      <c r="L201" s="55"/>
      <c r="M201" s="55"/>
    </row>
    <row r="202" spans="10:13" ht="21">
      <c r="J202" s="55"/>
      <c r="K202" s="55"/>
      <c r="L202" s="55"/>
      <c r="M202" s="55"/>
    </row>
    <row r="203" spans="10:13" ht="21">
      <c r="J203" s="55"/>
      <c r="K203" s="55"/>
      <c r="L203" s="55"/>
      <c r="M203" s="55"/>
    </row>
    <row r="204" spans="10:13" ht="21">
      <c r="J204" s="55"/>
      <c r="K204" s="55"/>
      <c r="L204" s="55"/>
      <c r="M204" s="55"/>
    </row>
    <row r="205" spans="10:13" ht="21">
      <c r="J205" s="55"/>
      <c r="K205" s="55"/>
      <c r="L205" s="55"/>
      <c r="M205" s="55"/>
    </row>
    <row r="206" spans="10:13" ht="21">
      <c r="J206" s="55"/>
      <c r="K206" s="55"/>
      <c r="L206" s="55"/>
      <c r="M206" s="55"/>
    </row>
    <row r="207" spans="10:13" ht="21">
      <c r="J207" s="55"/>
      <c r="K207" s="55"/>
      <c r="L207" s="55"/>
      <c r="M207" s="55"/>
    </row>
    <row r="208" spans="10:13" ht="21">
      <c r="J208" s="55"/>
      <c r="K208" s="55"/>
      <c r="L208" s="55"/>
      <c r="M208" s="55"/>
    </row>
    <row r="209" spans="10:13" ht="21">
      <c r="J209" s="55"/>
      <c r="K209" s="55"/>
      <c r="L209" s="55"/>
      <c r="M209" s="55"/>
    </row>
    <row r="210" spans="10:13" ht="21">
      <c r="J210" s="55"/>
      <c r="K210" s="55"/>
      <c r="L210" s="55"/>
      <c r="M210" s="55"/>
    </row>
    <row r="211" spans="10:13" ht="21">
      <c r="J211" s="55"/>
      <c r="K211" s="55"/>
      <c r="L211" s="55"/>
      <c r="M211" s="55"/>
    </row>
    <row r="212" spans="10:13" ht="21">
      <c r="J212" s="55"/>
      <c r="K212" s="55"/>
      <c r="L212" s="55"/>
      <c r="M212" s="55"/>
    </row>
    <row r="213" spans="10:13" ht="21">
      <c r="J213" s="55"/>
      <c r="K213" s="55"/>
      <c r="L213" s="55"/>
      <c r="M213" s="55"/>
    </row>
    <row r="214" spans="10:13" ht="21">
      <c r="J214" s="55"/>
      <c r="K214" s="55"/>
      <c r="L214" s="55"/>
      <c r="M214" s="55"/>
    </row>
    <row r="215" spans="10:13" ht="21">
      <c r="J215" s="55"/>
      <c r="K215" s="55"/>
      <c r="L215" s="55"/>
      <c r="M215" s="55"/>
    </row>
    <row r="216" spans="10:13" ht="21">
      <c r="J216" s="55"/>
      <c r="K216" s="55"/>
      <c r="L216" s="55"/>
      <c r="M216" s="55"/>
    </row>
    <row r="217" spans="10:13" ht="21">
      <c r="J217" s="55"/>
      <c r="K217" s="55"/>
      <c r="L217" s="55"/>
      <c r="M217" s="55"/>
    </row>
    <row r="218" spans="10:13" ht="21">
      <c r="J218" s="55"/>
      <c r="K218" s="55"/>
      <c r="L218" s="55"/>
      <c r="M218" s="55"/>
    </row>
    <row r="219" spans="10:13" ht="21">
      <c r="J219" s="55"/>
      <c r="K219" s="55"/>
      <c r="L219" s="55"/>
      <c r="M219" s="55"/>
    </row>
    <row r="220" spans="10:13" ht="21">
      <c r="J220" s="55"/>
      <c r="K220" s="55"/>
      <c r="L220" s="55"/>
      <c r="M220" s="55"/>
    </row>
    <row r="221" spans="10:13" ht="21">
      <c r="J221" s="55"/>
      <c r="K221" s="55"/>
      <c r="L221" s="55"/>
      <c r="M221" s="55"/>
    </row>
    <row r="222" spans="10:13" ht="21">
      <c r="J222" s="55"/>
      <c r="K222" s="55"/>
      <c r="L222" s="55"/>
      <c r="M222" s="55"/>
    </row>
    <row r="223" spans="10:13" ht="21">
      <c r="J223" s="55"/>
      <c r="K223" s="55"/>
      <c r="L223" s="55"/>
      <c r="M223" s="55"/>
    </row>
    <row r="224" spans="10:13" ht="21">
      <c r="J224" s="55"/>
      <c r="K224" s="55"/>
      <c r="L224" s="55"/>
      <c r="M224" s="55"/>
    </row>
    <row r="225" spans="10:13" ht="21">
      <c r="J225" s="55"/>
      <c r="K225" s="55"/>
      <c r="L225" s="55"/>
      <c r="M225" s="55"/>
    </row>
    <row r="226" spans="10:13" ht="21">
      <c r="J226" s="55"/>
      <c r="K226" s="55"/>
      <c r="L226" s="55"/>
      <c r="M226" s="55"/>
    </row>
    <row r="227" spans="10:13" ht="21">
      <c r="J227" s="55"/>
      <c r="K227" s="55"/>
      <c r="L227" s="55"/>
      <c r="M227" s="55"/>
    </row>
    <row r="228" spans="10:13" ht="21">
      <c r="J228" s="55"/>
      <c r="K228" s="55"/>
      <c r="L228" s="55"/>
      <c r="M228" s="55"/>
    </row>
    <row r="229" spans="10:13" ht="21">
      <c r="J229" s="55"/>
      <c r="K229" s="55"/>
      <c r="L229" s="55"/>
      <c r="M229" s="55"/>
    </row>
    <row r="230" spans="10:13" ht="21">
      <c r="J230" s="55"/>
      <c r="K230" s="55"/>
      <c r="L230" s="55"/>
      <c r="M230" s="55"/>
    </row>
    <row r="231" spans="10:13" ht="21">
      <c r="J231" s="55"/>
      <c r="K231" s="55"/>
      <c r="L231" s="55"/>
      <c r="M231" s="55"/>
    </row>
    <row r="232" spans="10:13" ht="21">
      <c r="J232" s="55"/>
      <c r="K232" s="55"/>
      <c r="L232" s="55"/>
      <c r="M232" s="55"/>
    </row>
    <row r="233" spans="10:13" ht="21">
      <c r="J233" s="55"/>
      <c r="K233" s="55"/>
      <c r="L233" s="55"/>
      <c r="M233" s="55"/>
    </row>
    <row r="234" spans="10:13" ht="21">
      <c r="J234" s="55"/>
      <c r="K234" s="55"/>
      <c r="L234" s="55"/>
      <c r="M234" s="55"/>
    </row>
    <row r="235" spans="10:13" ht="21">
      <c r="J235" s="55"/>
      <c r="K235" s="55"/>
      <c r="L235" s="55"/>
      <c r="M235" s="55"/>
    </row>
    <row r="236" spans="10:13" ht="21">
      <c r="J236" s="55"/>
      <c r="K236" s="55"/>
      <c r="L236" s="55"/>
      <c r="M236" s="55"/>
    </row>
    <row r="237" spans="10:13" ht="21">
      <c r="J237" s="55"/>
      <c r="K237" s="55"/>
      <c r="L237" s="55"/>
      <c r="M237" s="55"/>
    </row>
    <row r="238" spans="10:13" ht="21">
      <c r="J238" s="55"/>
      <c r="K238" s="55"/>
      <c r="L238" s="55"/>
      <c r="M238" s="55"/>
    </row>
    <row r="239" spans="10:13" ht="21">
      <c r="J239" s="55"/>
      <c r="K239" s="55"/>
      <c r="L239" s="55"/>
      <c r="M239" s="55"/>
    </row>
    <row r="240" spans="10:13" ht="21">
      <c r="J240" s="55"/>
      <c r="K240" s="55"/>
      <c r="L240" s="55"/>
      <c r="M240" s="55"/>
    </row>
    <row r="241" spans="10:13" ht="21">
      <c r="J241" s="55"/>
      <c r="K241" s="55"/>
      <c r="L241" s="55"/>
      <c r="M241" s="55"/>
    </row>
    <row r="242" spans="10:13" ht="21">
      <c r="J242" s="55"/>
      <c r="K242" s="55"/>
      <c r="L242" s="55"/>
      <c r="M242" s="55"/>
    </row>
    <row r="243" spans="10:13" ht="21">
      <c r="J243" s="55"/>
      <c r="K243" s="55"/>
      <c r="L243" s="55"/>
      <c r="M243" s="55"/>
    </row>
    <row r="244" spans="10:13" ht="21">
      <c r="J244" s="55"/>
      <c r="K244" s="55"/>
      <c r="L244" s="55"/>
      <c r="M244" s="55"/>
    </row>
    <row r="245" spans="10:13" ht="21">
      <c r="J245" s="55"/>
      <c r="K245" s="55"/>
      <c r="L245" s="55"/>
      <c r="M245" s="55"/>
    </row>
    <row r="246" spans="10:13" ht="21">
      <c r="J246" s="55"/>
      <c r="K246" s="55"/>
      <c r="L246" s="55"/>
      <c r="M246" s="55"/>
    </row>
    <row r="247" spans="10:13" ht="21">
      <c r="J247" s="55"/>
      <c r="K247" s="55"/>
      <c r="L247" s="55"/>
      <c r="M247" s="55"/>
    </row>
    <row r="248" spans="10:13" ht="21">
      <c r="J248" s="55"/>
      <c r="K248" s="55"/>
      <c r="L248" s="55"/>
      <c r="M248" s="55"/>
    </row>
    <row r="249" spans="10:13" ht="21">
      <c r="J249" s="55"/>
      <c r="K249" s="55"/>
      <c r="L249" s="55"/>
      <c r="M249" s="55"/>
    </row>
    <row r="250" spans="10:13" ht="21">
      <c r="J250" s="55"/>
      <c r="K250" s="55"/>
      <c r="L250" s="55"/>
      <c r="M250" s="55"/>
    </row>
    <row r="251" spans="10:13" ht="21">
      <c r="J251" s="55"/>
      <c r="K251" s="55"/>
      <c r="L251" s="55"/>
      <c r="M251" s="55"/>
    </row>
    <row r="252" spans="10:13" ht="21">
      <c r="J252" s="55"/>
      <c r="K252" s="55"/>
      <c r="L252" s="55"/>
      <c r="M252" s="55"/>
    </row>
    <row r="253" spans="10:13" ht="21">
      <c r="J253" s="55"/>
      <c r="K253" s="55"/>
      <c r="L253" s="55"/>
      <c r="M253" s="55"/>
    </row>
    <row r="254" spans="10:13" ht="21">
      <c r="J254" s="55"/>
      <c r="K254" s="55"/>
      <c r="L254" s="55"/>
      <c r="M254" s="55"/>
    </row>
    <row r="255" spans="10:13" ht="21">
      <c r="J255" s="55"/>
      <c r="K255" s="55"/>
      <c r="L255" s="55"/>
      <c r="M255" s="55"/>
    </row>
    <row r="256" spans="10:13" ht="21">
      <c r="J256" s="55"/>
      <c r="K256" s="55"/>
      <c r="L256" s="55"/>
      <c r="M256" s="55"/>
    </row>
    <row r="257" spans="10:13" ht="21">
      <c r="J257" s="55"/>
      <c r="K257" s="55"/>
      <c r="L257" s="55"/>
      <c r="M257" s="55"/>
    </row>
    <row r="258" spans="10:13" ht="21">
      <c r="J258" s="55"/>
      <c r="K258" s="55"/>
      <c r="L258" s="55"/>
      <c r="M258" s="55"/>
    </row>
    <row r="259" spans="10:13" ht="21">
      <c r="J259" s="55"/>
      <c r="K259" s="55"/>
      <c r="L259" s="55"/>
      <c r="M259" s="55"/>
    </row>
    <row r="260" spans="10:13" ht="21">
      <c r="J260" s="55"/>
      <c r="K260" s="55"/>
      <c r="L260" s="55"/>
      <c r="M260" s="55"/>
    </row>
    <row r="261" spans="10:13" ht="21">
      <c r="J261" s="55"/>
      <c r="K261" s="55"/>
      <c r="L261" s="55"/>
      <c r="M261" s="55"/>
    </row>
    <row r="262" spans="10:13" ht="21">
      <c r="J262" s="55"/>
      <c r="K262" s="55"/>
      <c r="L262" s="55"/>
      <c r="M262" s="55"/>
    </row>
    <row r="263" spans="10:13" ht="21">
      <c r="J263" s="55"/>
      <c r="K263" s="55"/>
      <c r="L263" s="55"/>
      <c r="M263" s="55"/>
    </row>
    <row r="264" spans="10:13" ht="21">
      <c r="J264" s="55"/>
      <c r="K264" s="55"/>
      <c r="L264" s="55"/>
      <c r="M264" s="55"/>
    </row>
    <row r="265" spans="10:13" ht="21">
      <c r="J265" s="55"/>
      <c r="K265" s="55"/>
      <c r="L265" s="55"/>
      <c r="M265" s="55"/>
    </row>
    <row r="266" spans="10:13" ht="21">
      <c r="J266" s="55"/>
      <c r="K266" s="55"/>
      <c r="L266" s="55"/>
      <c r="M266" s="55"/>
    </row>
    <row r="267" spans="10:13" ht="21">
      <c r="J267" s="55"/>
      <c r="K267" s="55"/>
      <c r="L267" s="55"/>
      <c r="M267" s="55"/>
    </row>
    <row r="268" spans="10:13" ht="21">
      <c r="J268" s="55"/>
      <c r="K268" s="55"/>
      <c r="L268" s="55"/>
      <c r="M268" s="55"/>
    </row>
    <row r="269" spans="10:13" ht="21">
      <c r="J269" s="55"/>
      <c r="K269" s="55"/>
      <c r="L269" s="55"/>
      <c r="M269" s="55"/>
    </row>
    <row r="270" spans="10:13" ht="21">
      <c r="J270" s="55"/>
      <c r="K270" s="55"/>
      <c r="L270" s="55"/>
      <c r="M270" s="55"/>
    </row>
    <row r="271" spans="10:13" ht="21">
      <c r="J271" s="55"/>
      <c r="K271" s="55"/>
      <c r="L271" s="55"/>
      <c r="M271" s="55"/>
    </row>
    <row r="272" spans="10:13" ht="21">
      <c r="J272" s="55"/>
      <c r="K272" s="55"/>
      <c r="L272" s="55"/>
      <c r="M272" s="55"/>
    </row>
    <row r="273" spans="10:13" ht="21">
      <c r="J273" s="55"/>
      <c r="K273" s="55"/>
      <c r="L273" s="55"/>
      <c r="M273" s="55"/>
    </row>
    <row r="274" spans="10:13" ht="21">
      <c r="J274" s="55"/>
      <c r="K274" s="55"/>
      <c r="L274" s="55"/>
      <c r="M274" s="55"/>
    </row>
    <row r="275" spans="10:13" ht="21">
      <c r="J275" s="55"/>
      <c r="K275" s="55"/>
      <c r="L275" s="55"/>
      <c r="M275" s="55"/>
    </row>
    <row r="276" spans="10:13" ht="21">
      <c r="J276" s="55"/>
      <c r="K276" s="55"/>
      <c r="L276" s="55"/>
      <c r="M276" s="55"/>
    </row>
    <row r="277" spans="10:13" ht="21">
      <c r="J277" s="55"/>
      <c r="K277" s="55"/>
      <c r="L277" s="55"/>
      <c r="M277" s="55"/>
    </row>
    <row r="278" spans="10:13" ht="21">
      <c r="J278" s="55"/>
      <c r="K278" s="55"/>
      <c r="L278" s="55"/>
      <c r="M278" s="55"/>
    </row>
    <row r="279" spans="10:13" ht="21">
      <c r="J279" s="55"/>
      <c r="K279" s="55"/>
      <c r="L279" s="55"/>
      <c r="M279" s="55"/>
    </row>
    <row r="280" spans="10:13" ht="21">
      <c r="J280" s="55"/>
      <c r="K280" s="55"/>
      <c r="L280" s="55"/>
      <c r="M280" s="55"/>
    </row>
    <row r="281" spans="10:13" ht="21">
      <c r="J281" s="55"/>
      <c r="K281" s="55"/>
      <c r="L281" s="55"/>
      <c r="M281" s="55"/>
    </row>
    <row r="282" spans="10:13" ht="21">
      <c r="J282" s="55"/>
      <c r="K282" s="55"/>
      <c r="L282" s="55"/>
      <c r="M282" s="55"/>
    </row>
    <row r="283" spans="10:13" ht="21">
      <c r="J283" s="55"/>
      <c r="K283" s="55"/>
      <c r="L283" s="55"/>
      <c r="M283" s="55"/>
    </row>
    <row r="284" spans="10:13" ht="21">
      <c r="J284" s="55"/>
      <c r="K284" s="55"/>
      <c r="L284" s="55"/>
      <c r="M284" s="55"/>
    </row>
    <row r="285" spans="10:13" ht="21">
      <c r="J285" s="55"/>
      <c r="K285" s="55"/>
      <c r="L285" s="55"/>
      <c r="M285" s="55"/>
    </row>
    <row r="286" spans="10:13" ht="21">
      <c r="J286" s="55"/>
      <c r="K286" s="55"/>
      <c r="L286" s="55"/>
      <c r="M286" s="55"/>
    </row>
    <row r="287" spans="10:13" ht="21">
      <c r="J287" s="55"/>
      <c r="K287" s="55"/>
      <c r="L287" s="55"/>
      <c r="M287" s="55"/>
    </row>
    <row r="288" spans="10:13" ht="21">
      <c r="J288" s="55"/>
      <c r="K288" s="55"/>
      <c r="L288" s="55"/>
      <c r="M288" s="55"/>
    </row>
    <row r="289" spans="10:13" ht="21">
      <c r="J289" s="55"/>
      <c r="K289" s="55"/>
      <c r="L289" s="55"/>
      <c r="M289" s="55"/>
    </row>
    <row r="290" spans="10:13" ht="21">
      <c r="J290" s="55"/>
      <c r="K290" s="55"/>
      <c r="L290" s="55"/>
      <c r="M290" s="55"/>
    </row>
    <row r="291" spans="10:13" ht="21">
      <c r="J291" s="55"/>
      <c r="K291" s="55"/>
      <c r="L291" s="55"/>
      <c r="M291" s="55"/>
    </row>
    <row r="292" spans="10:13" ht="21">
      <c r="J292" s="55"/>
      <c r="K292" s="55"/>
      <c r="L292" s="55"/>
      <c r="M292" s="55"/>
    </row>
    <row r="293" spans="10:13" ht="21">
      <c r="J293" s="55"/>
      <c r="K293" s="55"/>
      <c r="L293" s="55"/>
      <c r="M293" s="55"/>
    </row>
    <row r="294" spans="10:13" ht="21">
      <c r="J294" s="55"/>
      <c r="K294" s="55"/>
      <c r="L294" s="55"/>
      <c r="M294" s="55"/>
    </row>
    <row r="295" spans="10:13" ht="21">
      <c r="J295" s="55"/>
      <c r="K295" s="55"/>
      <c r="L295" s="55"/>
      <c r="M295" s="55"/>
    </row>
    <row r="296" spans="10:13" ht="21">
      <c r="J296" s="55"/>
      <c r="K296" s="55"/>
      <c r="L296" s="55"/>
      <c r="M296" s="55"/>
    </row>
    <row r="297" spans="10:13" ht="21">
      <c r="J297" s="55"/>
      <c r="K297" s="55"/>
      <c r="L297" s="55"/>
      <c r="M297" s="55"/>
    </row>
    <row r="298" spans="10:13" ht="21">
      <c r="J298" s="55"/>
      <c r="K298" s="55"/>
      <c r="L298" s="55"/>
      <c r="M298" s="55"/>
    </row>
    <row r="299" spans="10:13" ht="21">
      <c r="J299" s="55"/>
      <c r="K299" s="55"/>
      <c r="L299" s="55"/>
      <c r="M299" s="55"/>
    </row>
    <row r="300" spans="10:13" ht="21">
      <c r="J300" s="55"/>
      <c r="K300" s="55"/>
      <c r="L300" s="55"/>
      <c r="M300" s="55"/>
    </row>
    <row r="301" spans="10:13" ht="21">
      <c r="J301" s="55"/>
      <c r="K301" s="55"/>
      <c r="L301" s="55"/>
      <c r="M301" s="55"/>
    </row>
    <row r="302" spans="10:13" ht="21">
      <c r="J302" s="55"/>
      <c r="K302" s="55"/>
      <c r="L302" s="55"/>
      <c r="M302" s="55"/>
    </row>
    <row r="303" spans="10:13" ht="21">
      <c r="J303" s="55"/>
      <c r="K303" s="55"/>
      <c r="L303" s="55"/>
      <c r="M303" s="55"/>
    </row>
    <row r="304" spans="10:13" ht="21">
      <c r="J304" s="55"/>
      <c r="K304" s="55"/>
      <c r="L304" s="55"/>
      <c r="M304" s="55"/>
    </row>
    <row r="305" spans="10:13" ht="21">
      <c r="J305" s="55"/>
      <c r="K305" s="55"/>
      <c r="L305" s="55"/>
      <c r="M305" s="55"/>
    </row>
    <row r="306" spans="10:13" ht="21">
      <c r="J306" s="55"/>
      <c r="K306" s="55"/>
      <c r="L306" s="55"/>
      <c r="M306" s="55"/>
    </row>
    <row r="307" spans="10:13" ht="21">
      <c r="J307" s="55"/>
      <c r="K307" s="55"/>
      <c r="L307" s="55"/>
      <c r="M307" s="55"/>
    </row>
    <row r="308" spans="10:13" ht="21">
      <c r="J308" s="55"/>
      <c r="K308" s="55"/>
      <c r="L308" s="55"/>
      <c r="M308" s="55"/>
    </row>
    <row r="309" spans="10:13" ht="21">
      <c r="J309" s="55"/>
      <c r="K309" s="55"/>
      <c r="L309" s="55"/>
      <c r="M309" s="55"/>
    </row>
    <row r="310" spans="10:13" ht="21">
      <c r="J310" s="55"/>
      <c r="K310" s="55"/>
      <c r="L310" s="55"/>
      <c r="M310" s="55"/>
    </row>
    <row r="311" spans="10:13" ht="21">
      <c r="J311" s="55"/>
      <c r="K311" s="55"/>
      <c r="L311" s="55"/>
      <c r="M311" s="55"/>
    </row>
    <row r="312" spans="10:13" ht="21">
      <c r="J312" s="55"/>
      <c r="K312" s="55"/>
      <c r="L312" s="55"/>
      <c r="M312" s="55"/>
    </row>
    <row r="313" spans="10:13" ht="21">
      <c r="J313" s="55"/>
      <c r="K313" s="55"/>
      <c r="L313" s="55"/>
      <c r="M313" s="55"/>
    </row>
    <row r="314" spans="10:13" ht="21">
      <c r="J314" s="55"/>
      <c r="K314" s="55"/>
      <c r="L314" s="55"/>
      <c r="M314" s="55"/>
    </row>
    <row r="315" spans="10:13" ht="21">
      <c r="J315" s="55"/>
      <c r="K315" s="55"/>
      <c r="L315" s="55"/>
      <c r="M315" s="55"/>
    </row>
    <row r="316" spans="10:13" ht="21">
      <c r="J316" s="55"/>
      <c r="K316" s="55"/>
      <c r="L316" s="55"/>
      <c r="M316" s="55"/>
    </row>
    <row r="317" spans="10:13" ht="21">
      <c r="J317" s="55"/>
      <c r="K317" s="55"/>
      <c r="L317" s="55"/>
      <c r="M317" s="55"/>
    </row>
    <row r="318" spans="10:13" ht="21">
      <c r="J318" s="55"/>
      <c r="K318" s="55"/>
      <c r="L318" s="55"/>
      <c r="M318" s="55"/>
    </row>
    <row r="319" spans="10:13" ht="21">
      <c r="J319" s="55"/>
      <c r="K319" s="55"/>
      <c r="L319" s="55"/>
      <c r="M319" s="55"/>
    </row>
    <row r="320" spans="10:13" ht="21">
      <c r="J320" s="55"/>
      <c r="K320" s="55"/>
      <c r="L320" s="55"/>
      <c r="M320" s="55"/>
    </row>
    <row r="321" spans="10:13" ht="21">
      <c r="J321" s="55"/>
      <c r="K321" s="55"/>
      <c r="L321" s="55"/>
      <c r="M321" s="55"/>
    </row>
    <row r="322" spans="10:13" ht="21">
      <c r="J322" s="55"/>
      <c r="K322" s="55"/>
      <c r="L322" s="55"/>
      <c r="M322" s="55"/>
    </row>
    <row r="323" spans="10:13" ht="21">
      <c r="J323" s="55"/>
      <c r="K323" s="55"/>
      <c r="L323" s="55"/>
      <c r="M323" s="55"/>
    </row>
    <row r="324" spans="10:13" ht="21">
      <c r="J324" s="55"/>
      <c r="K324" s="55"/>
      <c r="L324" s="55"/>
      <c r="M324" s="55"/>
    </row>
    <row r="325" spans="10:13" ht="21">
      <c r="J325" s="55"/>
      <c r="K325" s="55"/>
      <c r="L325" s="55"/>
      <c r="M325" s="55"/>
    </row>
    <row r="326" spans="10:13" ht="21">
      <c r="J326" s="55"/>
      <c r="K326" s="55"/>
      <c r="L326" s="55"/>
      <c r="M326" s="55"/>
    </row>
    <row r="327" spans="10:13" ht="21">
      <c r="J327" s="55"/>
      <c r="K327" s="55"/>
      <c r="L327" s="55"/>
      <c r="M327" s="55"/>
    </row>
    <row r="328" spans="10:13" ht="21">
      <c r="J328" s="55"/>
      <c r="K328" s="55"/>
      <c r="L328" s="55"/>
      <c r="M328" s="55"/>
    </row>
    <row r="329" spans="10:13" ht="21">
      <c r="J329" s="55"/>
      <c r="K329" s="55"/>
      <c r="L329" s="55"/>
      <c r="M329" s="55"/>
    </row>
    <row r="330" spans="10:13" ht="21">
      <c r="J330" s="55"/>
      <c r="K330" s="55"/>
      <c r="L330" s="55"/>
      <c r="M330" s="55"/>
    </row>
    <row r="331" spans="10:13" ht="21">
      <c r="J331" s="55"/>
      <c r="K331" s="55"/>
      <c r="L331" s="55"/>
      <c r="M331" s="55"/>
    </row>
    <row r="332" spans="10:13" ht="21">
      <c r="J332" s="55"/>
      <c r="K332" s="55"/>
      <c r="L332" s="55"/>
      <c r="M332" s="55"/>
    </row>
    <row r="333" spans="10:13" ht="21">
      <c r="J333" s="55"/>
      <c r="K333" s="55"/>
      <c r="L333" s="55"/>
      <c r="M333" s="55"/>
    </row>
    <row r="334" spans="10:13" ht="21">
      <c r="J334" s="55"/>
      <c r="K334" s="55"/>
      <c r="L334" s="55"/>
      <c r="M334" s="55"/>
    </row>
    <row r="335" spans="10:13" ht="21">
      <c r="J335" s="55"/>
      <c r="K335" s="55"/>
      <c r="L335" s="55"/>
      <c r="M335" s="55"/>
    </row>
    <row r="336" spans="10:13" ht="21">
      <c r="J336" s="55"/>
      <c r="K336" s="55"/>
      <c r="L336" s="55"/>
      <c r="M336" s="55"/>
    </row>
    <row r="337" spans="10:13" ht="21">
      <c r="J337" s="55"/>
      <c r="K337" s="55"/>
      <c r="L337" s="55"/>
      <c r="M337" s="55"/>
    </row>
    <row r="338" spans="10:13" ht="21">
      <c r="J338" s="55"/>
      <c r="K338" s="55"/>
      <c r="L338" s="55"/>
      <c r="M338" s="55"/>
    </row>
    <row r="339" spans="10:13" ht="21">
      <c r="J339" s="55"/>
      <c r="K339" s="55"/>
      <c r="L339" s="55"/>
      <c r="M339" s="55"/>
    </row>
    <row r="340" spans="10:13" ht="21">
      <c r="J340" s="55"/>
      <c r="K340" s="55"/>
      <c r="L340" s="55"/>
      <c r="M340" s="55"/>
    </row>
    <row r="341" spans="10:13" ht="21">
      <c r="J341" s="55"/>
      <c r="K341" s="55"/>
      <c r="L341" s="55"/>
      <c r="M341" s="55"/>
    </row>
    <row r="342" spans="10:13" ht="21">
      <c r="J342" s="55"/>
      <c r="K342" s="55"/>
      <c r="L342" s="55"/>
      <c r="M342" s="55"/>
    </row>
    <row r="343" spans="10:13" ht="21">
      <c r="J343" s="55"/>
      <c r="K343" s="55"/>
      <c r="L343" s="55"/>
      <c r="M343" s="55"/>
    </row>
    <row r="344" spans="10:13" ht="21">
      <c r="J344" s="55"/>
      <c r="K344" s="55"/>
      <c r="L344" s="55"/>
      <c r="M344" s="55"/>
    </row>
    <row r="345" spans="10:13" ht="21">
      <c r="J345" s="55"/>
      <c r="K345" s="55"/>
      <c r="L345" s="55"/>
      <c r="M345" s="55"/>
    </row>
    <row r="346" spans="10:13" ht="21">
      <c r="J346" s="55"/>
      <c r="K346" s="55"/>
      <c r="L346" s="55"/>
      <c r="M346" s="55"/>
    </row>
    <row r="347" spans="10:13" ht="21">
      <c r="J347" s="55"/>
      <c r="K347" s="55"/>
      <c r="L347" s="55"/>
      <c r="M347" s="55"/>
    </row>
    <row r="348" spans="10:13" ht="21">
      <c r="J348" s="55"/>
      <c r="K348" s="55"/>
      <c r="L348" s="55"/>
      <c r="M348" s="55"/>
    </row>
    <row r="349" spans="10:13" ht="21">
      <c r="J349" s="55"/>
      <c r="K349" s="55"/>
      <c r="L349" s="55"/>
      <c r="M349" s="55"/>
    </row>
    <row r="350" spans="10:13" ht="21">
      <c r="J350" s="55"/>
      <c r="K350" s="55"/>
      <c r="L350" s="55"/>
      <c r="M350" s="55"/>
    </row>
    <row r="351" spans="10:13" ht="21">
      <c r="J351" s="55"/>
      <c r="K351" s="55"/>
      <c r="L351" s="55"/>
      <c r="M351" s="55"/>
    </row>
    <row r="352" spans="10:13" ht="21">
      <c r="J352" s="55"/>
      <c r="K352" s="55"/>
      <c r="L352" s="55"/>
      <c r="M352" s="55"/>
    </row>
    <row r="353" spans="10:13" ht="21">
      <c r="J353" s="55"/>
      <c r="K353" s="55"/>
      <c r="L353" s="55"/>
      <c r="M353" s="55"/>
    </row>
    <row r="354" spans="10:13" ht="21">
      <c r="J354" s="55"/>
      <c r="K354" s="55"/>
      <c r="L354" s="55"/>
      <c r="M354" s="55"/>
    </row>
    <row r="355" spans="10:13" ht="21">
      <c r="J355" s="55"/>
      <c r="K355" s="55"/>
      <c r="L355" s="55"/>
      <c r="M355" s="55"/>
    </row>
    <row r="356" spans="10:13" ht="21">
      <c r="J356" s="55"/>
      <c r="K356" s="55"/>
      <c r="L356" s="55"/>
      <c r="M356" s="55"/>
    </row>
    <row r="357" spans="10:13" ht="21">
      <c r="J357" s="55"/>
      <c r="K357" s="55"/>
      <c r="L357" s="55"/>
      <c r="M357" s="55"/>
    </row>
    <row r="358" spans="10:13" ht="21">
      <c r="J358" s="55"/>
      <c r="K358" s="55"/>
      <c r="L358" s="55"/>
      <c r="M358" s="55"/>
    </row>
    <row r="359" spans="10:13" ht="21">
      <c r="J359" s="55"/>
      <c r="K359" s="55"/>
      <c r="L359" s="55"/>
      <c r="M359" s="55"/>
    </row>
    <row r="360" spans="10:13" ht="21">
      <c r="J360" s="55"/>
      <c r="K360" s="55"/>
      <c r="L360" s="55"/>
      <c r="M360" s="55"/>
    </row>
    <row r="361" spans="10:13" ht="21">
      <c r="J361" s="55"/>
      <c r="K361" s="55"/>
      <c r="L361" s="55"/>
      <c r="M361" s="55"/>
    </row>
    <row r="362" spans="10:13" ht="21">
      <c r="J362" s="55"/>
      <c r="K362" s="55"/>
      <c r="L362" s="55"/>
      <c r="M362" s="55"/>
    </row>
    <row r="363" spans="10:13" ht="21">
      <c r="J363" s="55"/>
      <c r="K363" s="55"/>
      <c r="L363" s="55"/>
      <c r="M363" s="55"/>
    </row>
    <row r="364" spans="10:13" ht="21">
      <c r="J364" s="55"/>
      <c r="K364" s="55"/>
      <c r="L364" s="55"/>
      <c r="M364" s="55"/>
    </row>
    <row r="365" spans="10:13" ht="21">
      <c r="J365" s="55"/>
      <c r="K365" s="55"/>
      <c r="L365" s="55"/>
      <c r="M365" s="55"/>
    </row>
    <row r="366" spans="10:13" ht="21">
      <c r="J366" s="55"/>
      <c r="K366" s="55"/>
      <c r="L366" s="55"/>
      <c r="M366" s="55"/>
    </row>
    <row r="367" spans="10:13" ht="21">
      <c r="J367" s="55"/>
      <c r="K367" s="55"/>
      <c r="L367" s="55"/>
      <c r="M367" s="55"/>
    </row>
    <row r="368" spans="10:13" ht="21">
      <c r="J368" s="55"/>
      <c r="K368" s="55"/>
      <c r="L368" s="55"/>
      <c r="M368" s="55"/>
    </row>
    <row r="369" spans="10:13" ht="21">
      <c r="J369" s="55"/>
      <c r="K369" s="55"/>
      <c r="L369" s="55"/>
      <c r="M369" s="55"/>
    </row>
    <row r="370" spans="10:13" ht="21">
      <c r="J370" s="55"/>
      <c r="K370" s="55"/>
      <c r="L370" s="55"/>
      <c r="M370" s="55"/>
    </row>
    <row r="371" spans="10:13" ht="21">
      <c r="J371" s="55"/>
      <c r="K371" s="55"/>
      <c r="L371" s="55"/>
      <c r="M371" s="55"/>
    </row>
    <row r="372" spans="10:13" ht="21">
      <c r="J372" s="55"/>
      <c r="K372" s="55"/>
      <c r="L372" s="55"/>
      <c r="M372" s="55"/>
    </row>
    <row r="373" spans="10:13" ht="21">
      <c r="J373" s="55"/>
      <c r="K373" s="55"/>
      <c r="L373" s="55"/>
      <c r="M373" s="55"/>
    </row>
    <row r="374" spans="10:13" ht="21">
      <c r="J374" s="55"/>
      <c r="K374" s="55"/>
      <c r="L374" s="55"/>
      <c r="M374" s="55"/>
    </row>
    <row r="375" spans="10:13" ht="21">
      <c r="J375" s="55"/>
      <c r="K375" s="55"/>
      <c r="L375" s="55"/>
      <c r="M375" s="55"/>
    </row>
    <row r="376" spans="10:13" ht="21">
      <c r="J376" s="55"/>
      <c r="K376" s="55"/>
      <c r="L376" s="55"/>
      <c r="M376" s="55"/>
    </row>
    <row r="377" spans="10:13" ht="21">
      <c r="J377" s="55"/>
      <c r="K377" s="55"/>
      <c r="L377" s="55"/>
      <c r="M377" s="55"/>
    </row>
    <row r="378" spans="10:13" ht="21">
      <c r="J378" s="55"/>
      <c r="K378" s="55"/>
      <c r="L378" s="55"/>
      <c r="M378" s="55"/>
    </row>
    <row r="379" spans="10:13" ht="21">
      <c r="J379" s="55"/>
      <c r="K379" s="55"/>
      <c r="L379" s="55"/>
      <c r="M379" s="55"/>
    </row>
    <row r="380" spans="10:13" ht="21">
      <c r="J380" s="55"/>
      <c r="K380" s="55"/>
      <c r="L380" s="55"/>
      <c r="M380" s="55"/>
    </row>
    <row r="381" spans="10:13" ht="21">
      <c r="J381" s="55"/>
      <c r="K381" s="55"/>
      <c r="L381" s="55"/>
      <c r="M381" s="55"/>
    </row>
    <row r="382" spans="10:13" ht="21">
      <c r="J382" s="55"/>
      <c r="K382" s="55"/>
      <c r="L382" s="55"/>
      <c r="M382" s="55"/>
    </row>
    <row r="383" spans="10:13" ht="21">
      <c r="J383" s="55"/>
      <c r="K383" s="55"/>
      <c r="L383" s="55"/>
      <c r="M383" s="55"/>
    </row>
    <row r="384" spans="10:13" ht="21">
      <c r="J384" s="55"/>
      <c r="K384" s="55"/>
      <c r="L384" s="55"/>
      <c r="M384" s="55"/>
    </row>
    <row r="385" spans="10:13" ht="21">
      <c r="J385" s="55"/>
      <c r="K385" s="55"/>
      <c r="L385" s="55"/>
      <c r="M385" s="55"/>
    </row>
    <row r="386" spans="10:13" ht="21">
      <c r="J386" s="55"/>
      <c r="K386" s="55"/>
      <c r="L386" s="55"/>
      <c r="M386" s="55"/>
    </row>
    <row r="387" spans="10:13" ht="21">
      <c r="J387" s="55"/>
      <c r="K387" s="55"/>
      <c r="L387" s="55"/>
      <c r="M387" s="55"/>
    </row>
    <row r="388" spans="10:13" ht="21">
      <c r="J388" s="55"/>
      <c r="K388" s="55"/>
      <c r="L388" s="55"/>
      <c r="M388" s="55"/>
    </row>
    <row r="389" spans="10:13" ht="21">
      <c r="J389" s="55"/>
      <c r="K389" s="55"/>
      <c r="L389" s="55"/>
      <c r="M389" s="55"/>
    </row>
    <row r="390" spans="10:13" ht="21">
      <c r="J390" s="55"/>
      <c r="K390" s="55"/>
      <c r="L390" s="55"/>
      <c r="M390" s="55"/>
    </row>
    <row r="391" spans="10:13" ht="21">
      <c r="J391" s="55"/>
      <c r="K391" s="55"/>
      <c r="L391" s="55"/>
      <c r="M391" s="55"/>
    </row>
    <row r="392" spans="10:13" ht="21">
      <c r="J392" s="55"/>
      <c r="K392" s="55"/>
      <c r="L392" s="55"/>
      <c r="M392" s="55"/>
    </row>
    <row r="393" spans="10:13" ht="21">
      <c r="J393" s="55"/>
      <c r="K393" s="55"/>
      <c r="L393" s="55"/>
      <c r="M393" s="55"/>
    </row>
    <row r="394" spans="10:13" ht="21">
      <c r="J394" s="55"/>
      <c r="K394" s="55"/>
      <c r="L394" s="55"/>
      <c r="M394" s="55"/>
    </row>
    <row r="395" spans="10:13" ht="21">
      <c r="J395" s="55"/>
      <c r="K395" s="55"/>
      <c r="L395" s="55"/>
      <c r="M395" s="55"/>
    </row>
    <row r="396" spans="10:13" ht="21">
      <c r="J396" s="55"/>
      <c r="K396" s="55"/>
      <c r="L396" s="55"/>
      <c r="M396" s="55"/>
    </row>
    <row r="397" spans="10:13" ht="21">
      <c r="J397" s="55"/>
      <c r="K397" s="55"/>
      <c r="L397" s="55"/>
      <c r="M397" s="55"/>
    </row>
    <row r="398" spans="10:13" ht="21">
      <c r="J398" s="55"/>
      <c r="K398" s="55"/>
      <c r="L398" s="55"/>
      <c r="M398" s="55"/>
    </row>
    <row r="399" spans="10:13" ht="21">
      <c r="J399" s="55"/>
      <c r="K399" s="55"/>
      <c r="L399" s="55"/>
      <c r="M399" s="55"/>
    </row>
    <row r="400" spans="10:13" ht="21">
      <c r="J400" s="55"/>
      <c r="K400" s="55"/>
      <c r="L400" s="55"/>
      <c r="M400" s="55"/>
    </row>
    <row r="401" spans="10:13" ht="21">
      <c r="J401" s="55"/>
      <c r="K401" s="55"/>
      <c r="L401" s="55"/>
      <c r="M401" s="55"/>
    </row>
    <row r="402" spans="10:13" ht="21">
      <c r="J402" s="55"/>
      <c r="K402" s="55"/>
      <c r="L402" s="55"/>
      <c r="M402" s="55"/>
    </row>
    <row r="403" spans="10:13" ht="21">
      <c r="J403" s="55"/>
      <c r="K403" s="55"/>
      <c r="L403" s="55"/>
      <c r="M403" s="55"/>
    </row>
    <row r="404" spans="10:13" ht="21">
      <c r="J404" s="55"/>
      <c r="K404" s="55"/>
      <c r="L404" s="55"/>
      <c r="M404" s="55"/>
    </row>
    <row r="405" spans="10:13" ht="21">
      <c r="J405" s="55"/>
      <c r="K405" s="55"/>
      <c r="L405" s="55"/>
      <c r="M405" s="55"/>
    </row>
    <row r="406" spans="10:13" ht="21">
      <c r="J406" s="55"/>
      <c r="K406" s="55"/>
      <c r="L406" s="55"/>
      <c r="M406" s="55"/>
    </row>
    <row r="407" spans="10:13" ht="21">
      <c r="J407" s="55"/>
      <c r="K407" s="55"/>
      <c r="L407" s="55"/>
      <c r="M407" s="55"/>
    </row>
    <row r="408" spans="10:13" ht="21">
      <c r="J408" s="55"/>
      <c r="K408" s="55"/>
      <c r="L408" s="55"/>
      <c r="M408" s="55"/>
    </row>
    <row r="409" spans="10:13" ht="21">
      <c r="J409" s="55"/>
      <c r="K409" s="55"/>
      <c r="L409" s="55"/>
      <c r="M409" s="55"/>
    </row>
    <row r="410" spans="10:13" ht="21">
      <c r="J410" s="55"/>
      <c r="K410" s="55"/>
      <c r="L410" s="55"/>
      <c r="M410" s="55"/>
    </row>
    <row r="411" spans="10:13" ht="21">
      <c r="J411" s="55"/>
      <c r="K411" s="55"/>
      <c r="L411" s="55"/>
      <c r="M411" s="55"/>
    </row>
    <row r="412" spans="10:13" ht="21">
      <c r="J412" s="55"/>
      <c r="K412" s="55"/>
      <c r="L412" s="55"/>
      <c r="M412" s="55"/>
    </row>
    <row r="413" spans="10:13" ht="21">
      <c r="J413" s="55"/>
      <c r="K413" s="55"/>
      <c r="L413" s="55"/>
      <c r="M413" s="55"/>
    </row>
    <row r="414" spans="10:13" ht="21">
      <c r="J414" s="55"/>
      <c r="K414" s="55"/>
      <c r="L414" s="55"/>
      <c r="M414" s="55"/>
    </row>
    <row r="415" spans="10:13" ht="21">
      <c r="J415" s="55"/>
      <c r="K415" s="55"/>
      <c r="L415" s="55"/>
      <c r="M415" s="55"/>
    </row>
    <row r="416" spans="10:13" ht="21">
      <c r="J416" s="55"/>
      <c r="K416" s="55"/>
      <c r="L416" s="55"/>
      <c r="M416" s="55"/>
    </row>
    <row r="417" spans="10:13" ht="21">
      <c r="J417" s="55"/>
      <c r="K417" s="55"/>
      <c r="L417" s="55"/>
      <c r="M417" s="55"/>
    </row>
    <row r="418" spans="10:13" ht="21">
      <c r="J418" s="55"/>
      <c r="K418" s="55"/>
      <c r="L418" s="55"/>
      <c r="M418" s="55"/>
    </row>
    <row r="419" spans="10:13" ht="21">
      <c r="J419" s="55"/>
      <c r="K419" s="55"/>
      <c r="L419" s="55"/>
      <c r="M419" s="55"/>
    </row>
    <row r="420" spans="10:13" ht="21">
      <c r="J420" s="55"/>
      <c r="K420" s="55"/>
      <c r="L420" s="55"/>
      <c r="M420" s="55"/>
    </row>
    <row r="421" spans="10:13" ht="21">
      <c r="J421" s="55"/>
      <c r="K421" s="55"/>
      <c r="L421" s="55"/>
      <c r="M421" s="55"/>
    </row>
    <row r="422" spans="10:13" ht="21">
      <c r="J422" s="55"/>
      <c r="K422" s="55"/>
      <c r="L422" s="55"/>
      <c r="M422" s="55"/>
    </row>
    <row r="423" spans="10:13" ht="21">
      <c r="J423" s="55"/>
      <c r="K423" s="55"/>
      <c r="L423" s="55"/>
      <c r="M423" s="55"/>
    </row>
    <row r="424" spans="10:13" ht="21">
      <c r="J424" s="55"/>
      <c r="K424" s="55"/>
      <c r="L424" s="55"/>
      <c r="M424" s="55"/>
    </row>
    <row r="425" spans="10:13" ht="21">
      <c r="J425" s="55"/>
      <c r="K425" s="55"/>
      <c r="L425" s="55"/>
      <c r="M425" s="55"/>
    </row>
    <row r="426" spans="10:13" ht="21">
      <c r="J426" s="55"/>
      <c r="K426" s="55"/>
      <c r="L426" s="55"/>
      <c r="M426" s="55"/>
    </row>
    <row r="427" spans="10:13" ht="21">
      <c r="J427" s="55"/>
      <c r="K427" s="55"/>
      <c r="L427" s="55"/>
      <c r="M427" s="55"/>
    </row>
    <row r="428" spans="10:13" ht="21">
      <c r="J428" s="55"/>
      <c r="K428" s="55"/>
      <c r="L428" s="55"/>
      <c r="M428" s="55"/>
    </row>
    <row r="429" spans="10:13" ht="21">
      <c r="J429" s="55"/>
      <c r="K429" s="55"/>
      <c r="L429" s="55"/>
      <c r="M429" s="55"/>
    </row>
    <row r="430" spans="10:13" ht="21">
      <c r="J430" s="55"/>
      <c r="K430" s="55"/>
      <c r="L430" s="55"/>
      <c r="M430" s="55"/>
    </row>
    <row r="431" spans="10:13" ht="21">
      <c r="J431" s="55"/>
      <c r="K431" s="55"/>
      <c r="L431" s="55"/>
      <c r="M431" s="55"/>
    </row>
    <row r="432" spans="10:13" ht="21">
      <c r="J432" s="55"/>
      <c r="K432" s="55"/>
      <c r="L432" s="55"/>
      <c r="M432" s="55"/>
    </row>
    <row r="433" spans="10:13" ht="21">
      <c r="J433" s="55"/>
      <c r="K433" s="55"/>
      <c r="L433" s="55"/>
      <c r="M433" s="55"/>
    </row>
    <row r="434" spans="10:13" ht="21">
      <c r="J434" s="55"/>
      <c r="K434" s="55"/>
      <c r="L434" s="55"/>
      <c r="M434" s="55"/>
    </row>
    <row r="435" spans="10:13" ht="21">
      <c r="J435" s="55"/>
      <c r="K435" s="55"/>
      <c r="L435" s="55"/>
      <c r="M435" s="55"/>
    </row>
    <row r="436" spans="10:13" ht="21">
      <c r="J436" s="55"/>
      <c r="K436" s="55"/>
      <c r="L436" s="55"/>
      <c r="M436" s="55"/>
    </row>
    <row r="437" spans="10:13" ht="21">
      <c r="J437" s="55"/>
      <c r="K437" s="55"/>
      <c r="L437" s="55"/>
      <c r="M437" s="55"/>
    </row>
    <row r="438" spans="10:13" ht="21">
      <c r="J438" s="55"/>
      <c r="K438" s="55"/>
      <c r="L438" s="55"/>
      <c r="M438" s="55"/>
    </row>
    <row r="439" spans="10:13" ht="21">
      <c r="J439" s="55"/>
      <c r="K439" s="55"/>
      <c r="L439" s="55"/>
      <c r="M439" s="55"/>
    </row>
    <row r="440" spans="10:13" ht="21">
      <c r="J440" s="55"/>
      <c r="K440" s="55"/>
      <c r="L440" s="55"/>
      <c r="M440" s="55"/>
    </row>
    <row r="441" spans="10:13" ht="21">
      <c r="J441" s="55"/>
      <c r="K441" s="55"/>
      <c r="L441" s="55"/>
      <c r="M441" s="55"/>
    </row>
    <row r="442" spans="10:13" ht="21">
      <c r="J442" s="55"/>
      <c r="K442" s="55"/>
      <c r="L442" s="55"/>
      <c r="M442" s="55"/>
    </row>
    <row r="443" spans="10:13" ht="21">
      <c r="J443" s="55"/>
      <c r="K443" s="55"/>
      <c r="L443" s="55"/>
      <c r="M443" s="55"/>
    </row>
    <row r="444" spans="10:13" ht="21">
      <c r="J444" s="55"/>
      <c r="K444" s="55"/>
      <c r="L444" s="55"/>
      <c r="M444" s="55"/>
    </row>
    <row r="445" spans="10:13" ht="21">
      <c r="J445" s="55"/>
      <c r="K445" s="55"/>
      <c r="L445" s="55"/>
      <c r="M445" s="55"/>
    </row>
    <row r="446" spans="10:13" ht="21">
      <c r="J446" s="55"/>
      <c r="K446" s="55"/>
      <c r="L446" s="55"/>
      <c r="M446" s="55"/>
    </row>
    <row r="447" spans="10:13" ht="21">
      <c r="J447" s="55"/>
      <c r="K447" s="55"/>
      <c r="L447" s="55"/>
      <c r="M447" s="55"/>
    </row>
    <row r="448" spans="10:13" ht="21">
      <c r="J448" s="55"/>
      <c r="K448" s="55"/>
      <c r="L448" s="55"/>
      <c r="M448" s="55"/>
    </row>
    <row r="449" spans="10:13" ht="21">
      <c r="J449" s="55"/>
      <c r="K449" s="55"/>
      <c r="L449" s="55"/>
      <c r="M449" s="55"/>
    </row>
    <row r="450" spans="10:13" ht="21">
      <c r="J450" s="55"/>
      <c r="K450" s="55"/>
      <c r="L450" s="55"/>
      <c r="M450" s="55"/>
    </row>
    <row r="451" spans="10:13" ht="21">
      <c r="J451" s="55"/>
      <c r="K451" s="55"/>
      <c r="L451" s="55"/>
      <c r="M451" s="55"/>
    </row>
    <row r="452" spans="10:13" ht="21">
      <c r="J452" s="55"/>
      <c r="K452" s="55"/>
      <c r="L452" s="55"/>
      <c r="M452" s="55"/>
    </row>
    <row r="453" spans="10:13" ht="21">
      <c r="J453" s="55"/>
      <c r="K453" s="55"/>
      <c r="L453" s="55"/>
      <c r="M453" s="55"/>
    </row>
    <row r="454" spans="10:13" ht="21">
      <c r="J454" s="55"/>
      <c r="K454" s="55"/>
      <c r="L454" s="55"/>
      <c r="M454" s="55"/>
    </row>
    <row r="455" spans="10:13" ht="21">
      <c r="J455" s="55"/>
      <c r="K455" s="55"/>
      <c r="L455" s="55"/>
      <c r="M455" s="55"/>
    </row>
    <row r="456" spans="10:13" ht="21">
      <c r="J456" s="55"/>
      <c r="K456" s="55"/>
      <c r="L456" s="55"/>
      <c r="M456" s="55"/>
    </row>
    <row r="457" spans="10:13" ht="21">
      <c r="J457" s="55"/>
      <c r="K457" s="55"/>
      <c r="L457" s="55"/>
      <c r="M457" s="55"/>
    </row>
    <row r="458" spans="10:13" ht="21">
      <c r="J458" s="55"/>
      <c r="K458" s="55"/>
      <c r="L458" s="55"/>
      <c r="M458" s="55"/>
    </row>
    <row r="459" spans="10:13" ht="21">
      <c r="J459" s="55"/>
      <c r="K459" s="55"/>
      <c r="L459" s="55"/>
      <c r="M459" s="55"/>
    </row>
    <row r="460" spans="10:13" ht="21">
      <c r="J460" s="55"/>
      <c r="K460" s="55"/>
      <c r="L460" s="55"/>
      <c r="M460" s="55"/>
    </row>
    <row r="461" spans="10:13" ht="21">
      <c r="J461" s="55"/>
      <c r="K461" s="55"/>
      <c r="L461" s="55"/>
      <c r="M461" s="55"/>
    </row>
    <row r="462" spans="10:13" ht="21">
      <c r="J462" s="55"/>
      <c r="K462" s="55"/>
      <c r="L462" s="55"/>
      <c r="M462" s="55"/>
    </row>
    <row r="463" spans="10:13" ht="21">
      <c r="J463" s="55"/>
      <c r="K463" s="55"/>
      <c r="L463" s="55"/>
      <c r="M463" s="55"/>
    </row>
    <row r="464" spans="10:13" ht="21">
      <c r="J464" s="55"/>
      <c r="K464" s="55"/>
      <c r="L464" s="55"/>
      <c r="M464" s="55"/>
    </row>
    <row r="465" spans="10:13" ht="21">
      <c r="J465" s="55"/>
      <c r="K465" s="55"/>
      <c r="L465" s="55"/>
      <c r="M465" s="55"/>
    </row>
    <row r="466" spans="10:13" ht="21">
      <c r="J466" s="55"/>
      <c r="K466" s="55"/>
      <c r="L466" s="55"/>
      <c r="M466" s="55"/>
    </row>
    <row r="467" spans="10:13" ht="21">
      <c r="J467" s="55"/>
      <c r="K467" s="55"/>
      <c r="L467" s="55"/>
      <c r="M467" s="55"/>
    </row>
    <row r="468" spans="10:13" ht="21">
      <c r="J468" s="55"/>
      <c r="K468" s="55"/>
      <c r="L468" s="55"/>
      <c r="M468" s="55"/>
    </row>
    <row r="469" spans="10:13" ht="21">
      <c r="J469" s="55"/>
      <c r="K469" s="55"/>
      <c r="L469" s="55"/>
      <c r="M469" s="55"/>
    </row>
    <row r="470" spans="10:13" ht="21">
      <c r="J470" s="55"/>
      <c r="K470" s="55"/>
      <c r="L470" s="55"/>
      <c r="M470" s="55"/>
    </row>
    <row r="471" spans="10:13" ht="21">
      <c r="J471" s="55"/>
      <c r="K471" s="55"/>
      <c r="L471" s="55"/>
      <c r="M471" s="55"/>
    </row>
    <row r="472" spans="10:13" ht="21">
      <c r="J472" s="55"/>
      <c r="K472" s="55"/>
      <c r="L472" s="55"/>
      <c r="M472" s="55"/>
    </row>
    <row r="473" spans="10:13" ht="21">
      <c r="J473" s="55"/>
      <c r="K473" s="55"/>
      <c r="L473" s="55"/>
      <c r="M473" s="55"/>
    </row>
    <row r="474" spans="10:13" ht="21">
      <c r="J474" s="55"/>
      <c r="K474" s="55"/>
      <c r="L474" s="55"/>
      <c r="M474" s="55"/>
    </row>
    <row r="475" spans="10:13" ht="21">
      <c r="J475" s="55"/>
      <c r="K475" s="55"/>
      <c r="L475" s="55"/>
      <c r="M475" s="55"/>
    </row>
    <row r="476" spans="10:13" ht="21">
      <c r="J476" s="55"/>
      <c r="K476" s="55"/>
      <c r="L476" s="55"/>
      <c r="M476" s="55"/>
    </row>
    <row r="477" spans="10:13" ht="21">
      <c r="J477" s="55"/>
      <c r="K477" s="55"/>
      <c r="L477" s="55"/>
      <c r="M477" s="55"/>
    </row>
    <row r="478" spans="10:13" ht="21">
      <c r="J478" s="55"/>
      <c r="K478" s="55"/>
      <c r="L478" s="55"/>
      <c r="M478" s="55"/>
    </row>
    <row r="479" spans="10:13" ht="21">
      <c r="J479" s="55"/>
      <c r="K479" s="55"/>
      <c r="L479" s="55"/>
      <c r="M479" s="55"/>
    </row>
    <row r="480" spans="10:13" ht="21">
      <c r="J480" s="55"/>
      <c r="K480" s="55"/>
      <c r="L480" s="55"/>
      <c r="M480" s="55"/>
    </row>
    <row r="481" spans="10:13" ht="21">
      <c r="J481" s="55"/>
      <c r="K481" s="55"/>
      <c r="L481" s="55"/>
      <c r="M481" s="55"/>
    </row>
    <row r="482" spans="10:13" ht="21">
      <c r="J482" s="55"/>
      <c r="K482" s="55"/>
      <c r="L482" s="55"/>
      <c r="M482" s="55"/>
    </row>
    <row r="483" spans="10:13" ht="21">
      <c r="J483" s="55"/>
      <c r="K483" s="55"/>
      <c r="L483" s="55"/>
      <c r="M483" s="55"/>
    </row>
    <row r="484" spans="10:13" ht="21">
      <c r="J484" s="55"/>
      <c r="K484" s="55"/>
      <c r="L484" s="55"/>
      <c r="M484" s="55"/>
    </row>
    <row r="485" spans="10:13" ht="21">
      <c r="J485" s="55"/>
      <c r="K485" s="55"/>
      <c r="L485" s="55"/>
      <c r="M485" s="55"/>
    </row>
    <row r="486" spans="10:13" ht="21">
      <c r="J486" s="55"/>
      <c r="K486" s="55"/>
      <c r="L486" s="55"/>
      <c r="M486" s="55"/>
    </row>
    <row r="487" spans="10:13" ht="21">
      <c r="J487" s="55"/>
      <c r="K487" s="55"/>
      <c r="L487" s="55"/>
      <c r="M487" s="55"/>
    </row>
    <row r="488" spans="10:13" ht="21">
      <c r="J488" s="55"/>
      <c r="K488" s="55"/>
      <c r="L488" s="55"/>
      <c r="M488" s="55"/>
    </row>
    <row r="489" spans="10:13" ht="21">
      <c r="J489" s="55"/>
      <c r="K489" s="55"/>
      <c r="L489" s="55"/>
      <c r="M489" s="55"/>
    </row>
    <row r="490" spans="10:13" ht="21">
      <c r="J490" s="55"/>
      <c r="K490" s="55"/>
      <c r="L490" s="55"/>
      <c r="M490" s="55"/>
    </row>
    <row r="491" spans="10:13" ht="21">
      <c r="J491" s="55"/>
      <c r="K491" s="55"/>
      <c r="L491" s="55"/>
      <c r="M491" s="55"/>
    </row>
    <row r="492" spans="10:13" ht="21">
      <c r="J492" s="55"/>
      <c r="K492" s="55"/>
      <c r="L492" s="55"/>
      <c r="M492" s="55"/>
    </row>
    <row r="493" spans="10:13" ht="21">
      <c r="J493" s="55"/>
      <c r="K493" s="55"/>
      <c r="L493" s="55"/>
      <c r="M493" s="55"/>
    </row>
    <row r="494" spans="10:13" ht="21">
      <c r="J494" s="55"/>
      <c r="K494" s="55"/>
      <c r="L494" s="55"/>
      <c r="M494" s="55"/>
    </row>
    <row r="495" spans="10:13" ht="21">
      <c r="J495" s="55"/>
      <c r="K495" s="55"/>
      <c r="L495" s="55"/>
      <c r="M495" s="55"/>
    </row>
    <row r="496" spans="10:13" ht="21">
      <c r="J496" s="55"/>
      <c r="K496" s="55"/>
      <c r="L496" s="55"/>
      <c r="M496" s="55"/>
    </row>
    <row r="497" spans="10:13" ht="21">
      <c r="J497" s="55"/>
      <c r="K497" s="55"/>
      <c r="L497" s="55"/>
      <c r="M497" s="55"/>
    </row>
    <row r="498" spans="10:13" ht="21">
      <c r="J498" s="55"/>
      <c r="K498" s="55"/>
      <c r="L498" s="55"/>
      <c r="M498" s="55"/>
    </row>
    <row r="499" spans="10:13" ht="21">
      <c r="J499" s="55"/>
      <c r="K499" s="55"/>
      <c r="L499" s="55"/>
      <c r="M499" s="55"/>
    </row>
    <row r="500" spans="10:13" ht="21">
      <c r="J500" s="55"/>
      <c r="K500" s="55"/>
      <c r="L500" s="55"/>
      <c r="M500" s="55"/>
    </row>
    <row r="501" spans="10:13" ht="21">
      <c r="J501" s="55"/>
      <c r="K501" s="55"/>
      <c r="L501" s="55"/>
      <c r="M501" s="55"/>
    </row>
    <row r="502" spans="10:13" ht="21">
      <c r="J502" s="55"/>
      <c r="K502" s="55"/>
      <c r="L502" s="55"/>
      <c r="M502" s="55"/>
    </row>
    <row r="503" spans="10:13" ht="21">
      <c r="J503" s="55"/>
      <c r="K503" s="55"/>
      <c r="L503" s="55"/>
      <c r="M503" s="55"/>
    </row>
    <row r="504" spans="10:13" ht="21">
      <c r="J504" s="55"/>
      <c r="K504" s="55"/>
      <c r="L504" s="55"/>
      <c r="M504" s="55"/>
    </row>
    <row r="505" spans="10:13" ht="21">
      <c r="J505" s="55"/>
      <c r="K505" s="55"/>
      <c r="L505" s="55"/>
      <c r="M505" s="55"/>
    </row>
    <row r="506" spans="10:13" ht="21">
      <c r="J506" s="55"/>
      <c r="K506" s="55"/>
      <c r="L506" s="55"/>
      <c r="M506" s="55"/>
    </row>
    <row r="507" spans="10:13" ht="21">
      <c r="J507" s="55"/>
      <c r="K507" s="55"/>
      <c r="L507" s="55"/>
      <c r="M507" s="55"/>
    </row>
    <row r="508" spans="10:13" ht="21">
      <c r="J508" s="55"/>
      <c r="K508" s="55"/>
      <c r="L508" s="55"/>
      <c r="M508" s="55"/>
    </row>
    <row r="509" spans="10:13" ht="21">
      <c r="J509" s="55"/>
      <c r="K509" s="55"/>
      <c r="L509" s="55"/>
      <c r="M509" s="55"/>
    </row>
    <row r="510" spans="10:13" ht="21">
      <c r="J510" s="55"/>
      <c r="K510" s="55"/>
      <c r="L510" s="55"/>
      <c r="M510" s="55"/>
    </row>
    <row r="511" spans="10:13" ht="21">
      <c r="J511" s="55"/>
      <c r="K511" s="55"/>
      <c r="L511" s="55"/>
      <c r="M511" s="55"/>
    </row>
    <row r="512" spans="10:13" ht="21">
      <c r="J512" s="55"/>
      <c r="K512" s="55"/>
      <c r="L512" s="55"/>
      <c r="M512" s="55"/>
    </row>
    <row r="513" spans="10:13" ht="21">
      <c r="J513" s="55"/>
      <c r="K513" s="55"/>
      <c r="L513" s="55"/>
      <c r="M513" s="55"/>
    </row>
    <row r="514" spans="10:13" ht="21">
      <c r="J514" s="55"/>
      <c r="K514" s="55"/>
      <c r="L514" s="55"/>
      <c r="M514" s="55"/>
    </row>
    <row r="515" spans="10:13" ht="21">
      <c r="J515" s="55"/>
      <c r="K515" s="55"/>
      <c r="L515" s="55"/>
      <c r="M515" s="55"/>
    </row>
    <row r="516" spans="10:13" ht="21">
      <c r="J516" s="55"/>
      <c r="K516" s="55"/>
      <c r="L516" s="55"/>
      <c r="M516" s="55"/>
    </row>
    <row r="517" spans="10:13" ht="21">
      <c r="J517" s="55"/>
      <c r="K517" s="55"/>
      <c r="L517" s="55"/>
      <c r="M517" s="55"/>
    </row>
    <row r="518" spans="10:13" ht="21">
      <c r="J518" s="55"/>
      <c r="K518" s="55"/>
      <c r="L518" s="55"/>
      <c r="M518" s="55"/>
    </row>
    <row r="519" spans="10:13" ht="21">
      <c r="J519" s="55"/>
      <c r="K519" s="55"/>
      <c r="L519" s="55"/>
      <c r="M519" s="55"/>
    </row>
    <row r="520" spans="10:13" ht="21">
      <c r="J520" s="55"/>
      <c r="K520" s="55"/>
      <c r="L520" s="55"/>
      <c r="M520" s="55"/>
    </row>
    <row r="521" spans="10:13" ht="21">
      <c r="J521" s="55"/>
      <c r="K521" s="55"/>
      <c r="L521" s="55"/>
      <c r="M521" s="55"/>
    </row>
    <row r="522" spans="10:13" ht="21">
      <c r="J522" s="55"/>
      <c r="K522" s="55"/>
      <c r="L522" s="55"/>
      <c r="M522" s="55"/>
    </row>
    <row r="523" spans="10:13" ht="21">
      <c r="J523" s="55"/>
      <c r="K523" s="55"/>
      <c r="L523" s="55"/>
      <c r="M523" s="55"/>
    </row>
  </sheetData>
  <mergeCells count="42">
    <mergeCell ref="A53:M53"/>
    <mergeCell ref="A58:M58"/>
    <mergeCell ref="A63:M63"/>
    <mergeCell ref="A180:M180"/>
    <mergeCell ref="A145:M145"/>
    <mergeCell ref="A98:M98"/>
    <mergeCell ref="A156:M156"/>
    <mergeCell ref="A161:M161"/>
    <mergeCell ref="A167:M167"/>
    <mergeCell ref="A128:M128"/>
    <mergeCell ref="A1:M1"/>
    <mergeCell ref="A2:M2"/>
    <mergeCell ref="A3:A5"/>
    <mergeCell ref="F3:I3"/>
    <mergeCell ref="C4:E4"/>
    <mergeCell ref="B3:E3"/>
    <mergeCell ref="A13:M13"/>
    <mergeCell ref="A27:M27"/>
    <mergeCell ref="G4:I4"/>
    <mergeCell ref="M3:M5"/>
    <mergeCell ref="J3:L3"/>
    <mergeCell ref="J4:L4"/>
    <mergeCell ref="A20:M20"/>
    <mergeCell ref="A93:M93"/>
    <mergeCell ref="A34:M34"/>
    <mergeCell ref="A41:M41"/>
    <mergeCell ref="A110:M110"/>
    <mergeCell ref="A67:M67"/>
    <mergeCell ref="A88:M88"/>
    <mergeCell ref="A82:M82"/>
    <mergeCell ref="A71:M71"/>
    <mergeCell ref="A76:M76"/>
    <mergeCell ref="A49:M49"/>
    <mergeCell ref="A104:M104"/>
    <mergeCell ref="A107:M107"/>
    <mergeCell ref="A170:M170"/>
    <mergeCell ref="A175:M175"/>
    <mergeCell ref="A122:M122"/>
    <mergeCell ref="A116:M116"/>
    <mergeCell ref="A150:M150"/>
    <mergeCell ref="A135:M135"/>
    <mergeCell ref="A140:M140"/>
  </mergeCells>
  <printOptions/>
  <pageMargins left="0.35433070866141736" right="0.196850393700787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ละมัย</oddFooter>
  </headerFooter>
  <rowBreaks count="6" manualBreakCount="6">
    <brk id="33" max="255" man="1"/>
    <brk id="48" max="255" man="1"/>
    <brk id="75" max="255" man="1"/>
    <brk id="103" max="255" man="1"/>
    <brk id="134" max="255" man="1"/>
    <brk id="15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8"/>
  <sheetViews>
    <sheetView workbookViewId="0" topLeftCell="A79">
      <selection activeCell="M86" sqref="M86"/>
    </sheetView>
  </sheetViews>
  <sheetFormatPr defaultColWidth="9.140625" defaultRowHeight="12.75"/>
  <cols>
    <col min="1" max="1" width="28.28125" style="1" customWidth="1"/>
    <col min="2" max="2" width="7.7109375" style="1" customWidth="1"/>
    <col min="3" max="5" width="5.8515625" style="1" customWidth="1"/>
    <col min="6" max="6" width="7.7109375" style="1" customWidth="1"/>
    <col min="7" max="9" width="5.8515625" style="1" customWidth="1"/>
    <col min="10" max="12" width="6.421875" style="1" customWidth="1"/>
    <col min="13" max="13" width="10.00390625" style="1" customWidth="1"/>
    <col min="14" max="16384" width="9.140625" style="1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94" t="s">
        <v>172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2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21">
      <c r="A6" s="34" t="s">
        <v>149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s="10" customFormat="1" ht="21">
      <c r="A7" s="9" t="s">
        <v>13</v>
      </c>
      <c r="B7" s="3">
        <v>14</v>
      </c>
      <c r="C7" s="3">
        <v>11</v>
      </c>
      <c r="D7" s="3">
        <v>0</v>
      </c>
      <c r="E7" s="3">
        <v>7</v>
      </c>
      <c r="F7" s="3">
        <v>36</v>
      </c>
      <c r="G7" s="3">
        <v>12</v>
      </c>
      <c r="H7" s="3">
        <v>0</v>
      </c>
      <c r="I7" s="3">
        <v>7</v>
      </c>
      <c r="J7" s="45">
        <f>(B7*C7+F7*G7)/36</f>
        <v>16.28</v>
      </c>
      <c r="K7" s="45">
        <f>(B7*D7+F7*H7)/36</f>
        <v>0</v>
      </c>
      <c r="L7" s="45">
        <f>(B7*E7+F7*I7)/36</f>
        <v>9.72</v>
      </c>
      <c r="M7" s="46">
        <f>SUM(J7:L7)</f>
        <v>26</v>
      </c>
    </row>
    <row r="8" spans="1:13" s="10" customFormat="1" ht="21">
      <c r="A8" s="9" t="s">
        <v>12</v>
      </c>
      <c r="B8" s="3">
        <v>0</v>
      </c>
      <c r="C8" s="3">
        <v>0</v>
      </c>
      <c r="D8" s="3">
        <v>0</v>
      </c>
      <c r="E8" s="3">
        <v>0</v>
      </c>
      <c r="F8" s="3">
        <v>14</v>
      </c>
      <c r="G8" s="3">
        <v>14</v>
      </c>
      <c r="H8" s="3">
        <v>3</v>
      </c>
      <c r="I8" s="3">
        <v>3</v>
      </c>
      <c r="J8" s="45">
        <f>(B8*C8+F8*G8)/18</f>
        <v>10.89</v>
      </c>
      <c r="K8" s="45">
        <f>(B8*D8+F8*H8)/18</f>
        <v>2.33</v>
      </c>
      <c r="L8" s="45">
        <f>(B8*E8+F8*I8)/18</f>
        <v>2.33</v>
      </c>
      <c r="M8" s="46">
        <f>SUM(J8:L8)</f>
        <v>15.55</v>
      </c>
    </row>
    <row r="9" spans="1:13" s="10" customFormat="1" ht="21">
      <c r="A9" s="9" t="s">
        <v>22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45"/>
      <c r="K9" s="45"/>
      <c r="L9" s="45"/>
      <c r="M9" s="46"/>
    </row>
    <row r="10" spans="1:13" s="10" customFormat="1" ht="21">
      <c r="A10" s="9" t="s">
        <v>23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45"/>
      <c r="K10" s="45"/>
      <c r="L10" s="45"/>
      <c r="M10" s="46"/>
    </row>
    <row r="11" spans="1:13" s="10" customFormat="1" ht="21">
      <c r="A11" s="11" t="s">
        <v>150</v>
      </c>
      <c r="B11" s="6">
        <f>SUM(B7:B10)</f>
        <v>14</v>
      </c>
      <c r="C11" s="6"/>
      <c r="D11" s="6"/>
      <c r="E11" s="6"/>
      <c r="F11" s="6">
        <f>SUM(F7:F10)</f>
        <v>50</v>
      </c>
      <c r="G11" s="6"/>
      <c r="H11" s="6"/>
      <c r="I11" s="6"/>
      <c r="J11" s="47">
        <f>SUM(J7:J10)</f>
        <v>27.17</v>
      </c>
      <c r="K11" s="47">
        <f>SUM(K7:K10)</f>
        <v>2.33</v>
      </c>
      <c r="L11" s="47">
        <f>SUM(L7:L10)</f>
        <v>12.05</v>
      </c>
      <c r="M11" s="48">
        <f>SUM(M7:M10)</f>
        <v>41.55</v>
      </c>
    </row>
    <row r="12" spans="1:13" ht="21">
      <c r="A12" s="98" t="s">
        <v>151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3" spans="1:13" s="10" customFormat="1" ht="21">
      <c r="A13" s="9" t="s">
        <v>13</v>
      </c>
      <c r="B13" s="3">
        <v>16</v>
      </c>
      <c r="C13" s="3">
        <v>10</v>
      </c>
      <c r="D13" s="3">
        <v>3</v>
      </c>
      <c r="E13" s="3">
        <v>7</v>
      </c>
      <c r="F13" s="3">
        <v>10</v>
      </c>
      <c r="G13" s="3">
        <v>3</v>
      </c>
      <c r="H13" s="3">
        <v>6</v>
      </c>
      <c r="I13" s="3">
        <v>10</v>
      </c>
      <c r="J13" s="45">
        <f>(B13*C13+F13*G13)/36</f>
        <v>5.28</v>
      </c>
      <c r="K13" s="45">
        <f>(B13*D13+F13*H13)/36</f>
        <v>3</v>
      </c>
      <c r="L13" s="45">
        <f>(B13*E13+F13*I13)/36</f>
        <v>5.89</v>
      </c>
      <c r="M13" s="46">
        <f>SUM(J13:L13)</f>
        <v>14.17</v>
      </c>
    </row>
    <row r="14" spans="1:13" s="10" customFormat="1" ht="21">
      <c r="A14" s="9" t="s">
        <v>12</v>
      </c>
      <c r="B14" s="3">
        <v>0</v>
      </c>
      <c r="C14" s="3">
        <v>0</v>
      </c>
      <c r="D14" s="3">
        <v>0</v>
      </c>
      <c r="E14" s="3">
        <v>0</v>
      </c>
      <c r="F14" s="3">
        <v>17</v>
      </c>
      <c r="G14" s="3">
        <v>12</v>
      </c>
      <c r="H14" s="3">
        <v>3</v>
      </c>
      <c r="I14" s="3">
        <v>6</v>
      </c>
      <c r="J14" s="45">
        <f>(B14*C14+F14*G14)/18</f>
        <v>11.33</v>
      </c>
      <c r="K14" s="45">
        <f>(B14*D14+F14*H14)/18</f>
        <v>2.83</v>
      </c>
      <c r="L14" s="45">
        <f>(B14*E14+F14*I14)/18</f>
        <v>5.67</v>
      </c>
      <c r="M14" s="46">
        <f>SUM(J14:L14)</f>
        <v>19.83</v>
      </c>
    </row>
    <row r="15" spans="1:13" s="10" customFormat="1" ht="21">
      <c r="A15" s="9" t="s">
        <v>22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45"/>
      <c r="K15" s="45"/>
      <c r="L15" s="45"/>
      <c r="M15" s="46"/>
    </row>
    <row r="16" spans="1:13" s="10" customFormat="1" ht="21">
      <c r="A16" s="9" t="s">
        <v>23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45"/>
      <c r="K16" s="45"/>
      <c r="L16" s="45"/>
      <c r="M16" s="46"/>
    </row>
    <row r="17" spans="1:13" s="10" customFormat="1" ht="21">
      <c r="A17" s="11" t="s">
        <v>152</v>
      </c>
      <c r="B17" s="6">
        <f>SUM(B13:B16)</f>
        <v>16</v>
      </c>
      <c r="C17" s="6"/>
      <c r="D17" s="6"/>
      <c r="E17" s="6"/>
      <c r="F17" s="6">
        <f>SUM(F13:F16)</f>
        <v>27</v>
      </c>
      <c r="G17" s="6"/>
      <c r="H17" s="6"/>
      <c r="I17" s="6"/>
      <c r="J17" s="47">
        <f>SUM(J13:J16)</f>
        <v>16.61</v>
      </c>
      <c r="K17" s="47">
        <f>SUM(K13:K16)</f>
        <v>5.83</v>
      </c>
      <c r="L17" s="47">
        <f>SUM(L13:L16)</f>
        <v>11.56</v>
      </c>
      <c r="M17" s="48">
        <f>SUM(M13:M16)</f>
        <v>34</v>
      </c>
    </row>
    <row r="18" spans="1:13" ht="21">
      <c r="A18" s="98" t="s">
        <v>174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1:13" s="10" customFormat="1" ht="21">
      <c r="A19" s="9" t="s">
        <v>13</v>
      </c>
      <c r="B19" s="3">
        <v>62</v>
      </c>
      <c r="C19" s="3">
        <v>12</v>
      </c>
      <c r="D19" s="3">
        <v>3</v>
      </c>
      <c r="E19" s="3">
        <v>7</v>
      </c>
      <c r="F19" s="3">
        <v>78</v>
      </c>
      <c r="G19" s="3">
        <v>8</v>
      </c>
      <c r="H19" s="3">
        <v>0</v>
      </c>
      <c r="I19" s="3">
        <v>10</v>
      </c>
      <c r="J19" s="45">
        <f>(B19*C19+F19*G19)/36</f>
        <v>38</v>
      </c>
      <c r="K19" s="45">
        <f>(B19*D19+F19*H19)/36</f>
        <v>5.17</v>
      </c>
      <c r="L19" s="45">
        <f>(B19*E19+F19*I19)/36</f>
        <v>33.72</v>
      </c>
      <c r="M19" s="46">
        <f>SUM(J19:L19)</f>
        <v>76.89</v>
      </c>
    </row>
    <row r="20" spans="1:13" s="10" customFormat="1" ht="21">
      <c r="A20" s="9" t="s">
        <v>12</v>
      </c>
      <c r="B20" s="3">
        <v>0</v>
      </c>
      <c r="C20" s="3">
        <v>0</v>
      </c>
      <c r="D20" s="3">
        <v>0</v>
      </c>
      <c r="E20" s="3">
        <v>0</v>
      </c>
      <c r="F20" s="3">
        <v>58</v>
      </c>
      <c r="G20" s="3">
        <v>14</v>
      </c>
      <c r="H20" s="3">
        <v>0</v>
      </c>
      <c r="I20" s="3">
        <v>6</v>
      </c>
      <c r="J20" s="45">
        <f>(B20*C20+F20*G20)/18</f>
        <v>45.11</v>
      </c>
      <c r="K20" s="45">
        <f>(B20*D20+F20*H20)/18</f>
        <v>0</v>
      </c>
      <c r="L20" s="45">
        <f>(B20*E20+F20*I20)/18</f>
        <v>19.33</v>
      </c>
      <c r="M20" s="46">
        <f>SUM(J20:L20)</f>
        <v>64.44</v>
      </c>
    </row>
    <row r="21" spans="1:13" s="10" customFormat="1" ht="21">
      <c r="A21" s="9" t="s">
        <v>22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45"/>
      <c r="K21" s="45"/>
      <c r="L21" s="45"/>
      <c r="M21" s="46"/>
    </row>
    <row r="22" spans="1:13" s="10" customFormat="1" ht="21">
      <c r="A22" s="9" t="s">
        <v>23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45"/>
      <c r="K22" s="45"/>
      <c r="L22" s="45"/>
      <c r="M22" s="46"/>
    </row>
    <row r="23" spans="1:13" s="10" customFormat="1" ht="21">
      <c r="A23" s="11" t="s">
        <v>175</v>
      </c>
      <c r="B23" s="6">
        <f>SUM(B19:B22)</f>
        <v>62</v>
      </c>
      <c r="C23" s="6"/>
      <c r="D23" s="6"/>
      <c r="E23" s="6"/>
      <c r="F23" s="6">
        <f>SUM(F19:F22)</f>
        <v>136</v>
      </c>
      <c r="G23" s="6"/>
      <c r="H23" s="6"/>
      <c r="I23" s="6"/>
      <c r="J23" s="47">
        <f>SUM(J19:J22)</f>
        <v>83.11</v>
      </c>
      <c r="K23" s="47">
        <f>SUM(K19:K22)</f>
        <v>5.17</v>
      </c>
      <c r="L23" s="47">
        <f>SUM(L19:L22)</f>
        <v>53.05</v>
      </c>
      <c r="M23" s="48">
        <f>SUM(M19:M22)</f>
        <v>141.33</v>
      </c>
    </row>
    <row r="24" spans="1:13" ht="21">
      <c r="A24" s="98" t="s">
        <v>176</v>
      </c>
      <c r="B24" s="99"/>
      <c r="C24" s="99"/>
      <c r="D24" s="99"/>
      <c r="E24" s="99"/>
      <c r="F24" s="99"/>
      <c r="G24" s="99"/>
      <c r="H24" s="99"/>
      <c r="I24" s="99"/>
      <c r="J24" s="85"/>
      <c r="K24" s="85"/>
      <c r="L24" s="85"/>
      <c r="M24" s="109"/>
    </row>
    <row r="25" spans="1:13" s="10" customFormat="1" ht="21">
      <c r="A25" s="9" t="s">
        <v>13</v>
      </c>
      <c r="B25" s="3">
        <v>31</v>
      </c>
      <c r="C25" s="3">
        <v>9</v>
      </c>
      <c r="D25" s="3">
        <v>3</v>
      </c>
      <c r="E25" s="3">
        <v>7</v>
      </c>
      <c r="F25" s="3">
        <v>35</v>
      </c>
      <c r="G25" s="3">
        <v>8</v>
      </c>
      <c r="H25" s="3">
        <v>0</v>
      </c>
      <c r="I25" s="3">
        <v>10</v>
      </c>
      <c r="J25" s="45">
        <f>(B25*C25+F25*G25)/36</f>
        <v>15.53</v>
      </c>
      <c r="K25" s="45">
        <f>(B25*D25+F25*H25)/36</f>
        <v>2.58</v>
      </c>
      <c r="L25" s="45">
        <f>(B25*E25+F25*I25)/36</f>
        <v>15.75</v>
      </c>
      <c r="M25" s="46">
        <f>SUM(J25:L25)</f>
        <v>33.86</v>
      </c>
    </row>
    <row r="26" spans="1:13" s="10" customFormat="1" ht="21">
      <c r="A26" s="9" t="s">
        <v>12</v>
      </c>
      <c r="B26" s="3">
        <v>0</v>
      </c>
      <c r="C26" s="3">
        <v>0</v>
      </c>
      <c r="D26" s="3">
        <v>0</v>
      </c>
      <c r="E26" s="3">
        <v>0</v>
      </c>
      <c r="F26" s="3">
        <v>27</v>
      </c>
      <c r="G26" s="3">
        <v>11</v>
      </c>
      <c r="H26" s="3">
        <v>3</v>
      </c>
      <c r="I26" s="3">
        <v>6</v>
      </c>
      <c r="J26" s="45">
        <f>(B26*C26+F26*G26)/18</f>
        <v>16.5</v>
      </c>
      <c r="K26" s="45">
        <f>(B26*D26+F26*H26)/18</f>
        <v>4.5</v>
      </c>
      <c r="L26" s="45">
        <f>(B26*E26+F26*I26)/18</f>
        <v>9</v>
      </c>
      <c r="M26" s="46">
        <f>SUM(J26:L26)</f>
        <v>30</v>
      </c>
    </row>
    <row r="27" spans="1:13" s="10" customFormat="1" ht="21">
      <c r="A27" s="9" t="s">
        <v>22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45"/>
      <c r="K27" s="45"/>
      <c r="L27" s="45"/>
      <c r="M27" s="46"/>
    </row>
    <row r="28" spans="1:13" s="10" customFormat="1" ht="21">
      <c r="A28" s="9" t="s">
        <v>23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45"/>
      <c r="K28" s="45"/>
      <c r="L28" s="45"/>
      <c r="M28" s="46"/>
    </row>
    <row r="29" spans="1:13" s="10" customFormat="1" ht="21">
      <c r="A29" s="11" t="s">
        <v>177</v>
      </c>
      <c r="B29" s="6">
        <f>SUM(B25:B28)</f>
        <v>31</v>
      </c>
      <c r="C29" s="6"/>
      <c r="D29" s="6"/>
      <c r="E29" s="6"/>
      <c r="F29" s="6">
        <f>SUM(F25:F28)</f>
        <v>62</v>
      </c>
      <c r="G29" s="6"/>
      <c r="H29" s="6"/>
      <c r="I29" s="6"/>
      <c r="J29" s="47">
        <f>SUM(J25:J28)</f>
        <v>32.03</v>
      </c>
      <c r="K29" s="47">
        <f>SUM(K25:K28)</f>
        <v>7.08</v>
      </c>
      <c r="L29" s="47">
        <f>SUM(L25:L28)</f>
        <v>24.75</v>
      </c>
      <c r="M29" s="48">
        <f>SUM(M25:M28)</f>
        <v>63.86</v>
      </c>
    </row>
    <row r="30" spans="1:13" s="10" customFormat="1" ht="21">
      <c r="A30" s="34" t="s">
        <v>286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1:13" s="10" customFormat="1" ht="21">
      <c r="A31" s="9" t="s">
        <v>13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45"/>
      <c r="K31" s="45"/>
      <c r="L31" s="45"/>
      <c r="M31" s="46"/>
    </row>
    <row r="32" spans="1:13" s="10" customFormat="1" ht="21">
      <c r="A32" s="9" t="s">
        <v>12</v>
      </c>
      <c r="B32" s="3">
        <v>31</v>
      </c>
      <c r="C32" s="3">
        <v>15</v>
      </c>
      <c r="D32" s="3">
        <v>3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45">
        <f>(B32*C32+F32*G32)/18</f>
        <v>25.83</v>
      </c>
      <c r="K32" s="45">
        <f>(B32*D32+F32*H32)/18</f>
        <v>5.17</v>
      </c>
      <c r="L32" s="45">
        <f>(B32*E32+F32*I32)/18</f>
        <v>1.72</v>
      </c>
      <c r="M32" s="46">
        <f>SUM(J32:L32)</f>
        <v>32.72</v>
      </c>
    </row>
    <row r="33" spans="1:13" s="10" customFormat="1" ht="21">
      <c r="A33" s="9" t="s">
        <v>22</v>
      </c>
      <c r="B33" s="3">
        <v>33</v>
      </c>
      <c r="C33" s="3">
        <v>15</v>
      </c>
      <c r="D33" s="3">
        <v>0</v>
      </c>
      <c r="E33" s="3">
        <v>3</v>
      </c>
      <c r="F33" s="3">
        <v>30</v>
      </c>
      <c r="G33" s="3">
        <v>15</v>
      </c>
      <c r="H33" s="3">
        <v>3</v>
      </c>
      <c r="I33" s="3">
        <v>0</v>
      </c>
      <c r="J33" s="45">
        <f>(B33*C33+F33*G33)/36</f>
        <v>26.25</v>
      </c>
      <c r="K33" s="45">
        <f>(B33*D33+F33*H33)/36</f>
        <v>2.5</v>
      </c>
      <c r="L33" s="45">
        <f>(B33*E33+F33*I33)/36</f>
        <v>2.75</v>
      </c>
      <c r="M33" s="46">
        <f>SUM(J33:L33)</f>
        <v>31.5</v>
      </c>
    </row>
    <row r="34" spans="1:13" s="10" customFormat="1" ht="21">
      <c r="A34" s="9" t="s">
        <v>23</v>
      </c>
      <c r="B34" s="3">
        <v>28</v>
      </c>
      <c r="C34" s="3">
        <v>15</v>
      </c>
      <c r="D34" s="3">
        <v>0</v>
      </c>
      <c r="E34" s="3">
        <v>0</v>
      </c>
      <c r="F34" s="3">
        <v>33</v>
      </c>
      <c r="G34" s="3">
        <v>13</v>
      </c>
      <c r="H34" s="3">
        <v>0</v>
      </c>
      <c r="I34" s="3">
        <v>3</v>
      </c>
      <c r="J34" s="45">
        <f>(B34*C34+F34*G34)/36</f>
        <v>23.58</v>
      </c>
      <c r="K34" s="45">
        <f>(B34*D34+F34*H34)/36</f>
        <v>0</v>
      </c>
      <c r="L34" s="45">
        <f>(B34*E34+F34*I34)/36</f>
        <v>2.75</v>
      </c>
      <c r="M34" s="46">
        <f>SUM(J34:L34)</f>
        <v>26.33</v>
      </c>
    </row>
    <row r="35" spans="1:13" s="10" customFormat="1" ht="21">
      <c r="A35" s="9" t="s">
        <v>256</v>
      </c>
      <c r="B35" s="3">
        <v>0</v>
      </c>
      <c r="C35" s="3">
        <v>0</v>
      </c>
      <c r="D35" s="3">
        <v>0</v>
      </c>
      <c r="E35" s="3">
        <v>0</v>
      </c>
      <c r="F35" s="3">
        <v>5</v>
      </c>
      <c r="G35" s="3">
        <v>0</v>
      </c>
      <c r="H35" s="3">
        <v>0</v>
      </c>
      <c r="I35" s="3">
        <v>0</v>
      </c>
      <c r="J35" s="45"/>
      <c r="K35" s="45"/>
      <c r="L35" s="45"/>
      <c r="M35" s="46"/>
    </row>
    <row r="36" spans="1:13" s="10" customFormat="1" ht="21">
      <c r="A36" s="11" t="s">
        <v>182</v>
      </c>
      <c r="B36" s="6">
        <f>SUM(B31:B35)</f>
        <v>92</v>
      </c>
      <c r="C36" s="6"/>
      <c r="D36" s="6"/>
      <c r="E36" s="6"/>
      <c r="F36" s="6">
        <f>SUM(F31:F35)</f>
        <v>68</v>
      </c>
      <c r="G36" s="6"/>
      <c r="H36" s="6"/>
      <c r="I36" s="6"/>
      <c r="J36" s="47">
        <f>SUM(J32:J35)</f>
        <v>75.66</v>
      </c>
      <c r="K36" s="47">
        <f>SUM(K32:K35)</f>
        <v>7.67</v>
      </c>
      <c r="L36" s="47">
        <f>SUM(L32:L35)</f>
        <v>7.22</v>
      </c>
      <c r="M36" s="48">
        <f>SUM(M31:M34)</f>
        <v>90.55</v>
      </c>
    </row>
    <row r="37" spans="1:13" s="10" customFormat="1" ht="21">
      <c r="A37" s="98" t="s">
        <v>287</v>
      </c>
      <c r="B37" s="99"/>
      <c r="C37" s="99"/>
      <c r="D37" s="99"/>
      <c r="E37" s="99"/>
      <c r="F37" s="99"/>
      <c r="G37" s="99"/>
      <c r="H37" s="99"/>
      <c r="I37" s="99"/>
      <c r="J37" s="85"/>
      <c r="K37" s="85"/>
      <c r="L37" s="85"/>
      <c r="M37" s="109"/>
    </row>
    <row r="38" spans="1:13" s="10" customFormat="1" ht="21">
      <c r="A38" s="9" t="s">
        <v>13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45"/>
      <c r="K38" s="45"/>
      <c r="L38" s="45"/>
      <c r="M38" s="46"/>
    </row>
    <row r="39" spans="1:13" s="10" customFormat="1" ht="21">
      <c r="A39" s="9" t="s">
        <v>12</v>
      </c>
      <c r="B39" s="3">
        <v>18</v>
      </c>
      <c r="C39" s="3">
        <v>14</v>
      </c>
      <c r="D39" s="3">
        <v>0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45">
        <f>(B39*C39+F39*G39)/18</f>
        <v>14</v>
      </c>
      <c r="K39" s="45">
        <f>(B39*D39+F39*H39)/18</f>
        <v>0</v>
      </c>
      <c r="L39" s="45">
        <f>(B39*E39+F39*I39)/18</f>
        <v>4</v>
      </c>
      <c r="M39" s="46">
        <f>SUM(J39:L39)</f>
        <v>18</v>
      </c>
    </row>
    <row r="40" spans="1:13" s="10" customFormat="1" ht="21">
      <c r="A40" s="9" t="s">
        <v>22</v>
      </c>
      <c r="B40" s="3">
        <v>16</v>
      </c>
      <c r="C40" s="3">
        <v>14</v>
      </c>
      <c r="D40" s="3">
        <v>4</v>
      </c>
      <c r="E40" s="3">
        <v>0</v>
      </c>
      <c r="F40" s="3">
        <v>15</v>
      </c>
      <c r="G40" s="3">
        <v>17</v>
      </c>
      <c r="H40" s="3">
        <v>3</v>
      </c>
      <c r="I40" s="3">
        <v>0</v>
      </c>
      <c r="J40" s="45">
        <f>(B40*C40+F40*G40)/36</f>
        <v>13.31</v>
      </c>
      <c r="K40" s="45">
        <f>(B40*D40+F40*H40)/36</f>
        <v>3.03</v>
      </c>
      <c r="L40" s="45">
        <f>(B40*E40+F40*I40)/36</f>
        <v>0</v>
      </c>
      <c r="M40" s="46">
        <f>SUM(J40:L40)</f>
        <v>16.34</v>
      </c>
    </row>
    <row r="41" spans="1:13" s="10" customFormat="1" ht="21">
      <c r="A41" s="9" t="s">
        <v>23</v>
      </c>
      <c r="B41" s="3">
        <v>0</v>
      </c>
      <c r="C41" s="3">
        <v>0</v>
      </c>
      <c r="D41" s="3">
        <v>0</v>
      </c>
      <c r="E41" s="3">
        <v>0</v>
      </c>
      <c r="F41" s="3">
        <v>14</v>
      </c>
      <c r="G41" s="3">
        <v>15</v>
      </c>
      <c r="H41" s="3">
        <v>0</v>
      </c>
      <c r="I41" s="3">
        <v>3</v>
      </c>
      <c r="J41" s="45">
        <f>(B41*C41+F41*G41)/18</f>
        <v>11.67</v>
      </c>
      <c r="K41" s="45">
        <f>(B41*D41+F41*H41)/18</f>
        <v>0</v>
      </c>
      <c r="L41" s="45">
        <f>(B41*E41+F41*I41)/18</f>
        <v>2.33</v>
      </c>
      <c r="M41" s="46">
        <f>SUM(J41:L41)</f>
        <v>14</v>
      </c>
    </row>
    <row r="42" spans="1:13" s="10" customFormat="1" ht="21">
      <c r="A42" s="11" t="s">
        <v>183</v>
      </c>
      <c r="B42" s="6">
        <f>SUM(B38:B41)</f>
        <v>34</v>
      </c>
      <c r="C42" s="6"/>
      <c r="D42" s="6"/>
      <c r="E42" s="6"/>
      <c r="F42" s="6">
        <f>SUM(F38:F41)</f>
        <v>29</v>
      </c>
      <c r="G42" s="6"/>
      <c r="H42" s="6"/>
      <c r="I42" s="6"/>
      <c r="J42" s="47">
        <f>SUM(J39:J41)</f>
        <v>38.98</v>
      </c>
      <c r="K42" s="47">
        <f>SUM(K39:K41)</f>
        <v>3.03</v>
      </c>
      <c r="L42" s="47">
        <f>SUM(L39:L41)</f>
        <v>6.33</v>
      </c>
      <c r="M42" s="48">
        <f>SUM(M39:M41)</f>
        <v>48.34</v>
      </c>
    </row>
    <row r="43" spans="1:13" s="10" customFormat="1" ht="21">
      <c r="A43" s="111" t="s">
        <v>291</v>
      </c>
      <c r="B43" s="112"/>
      <c r="C43" s="112"/>
      <c r="D43" s="112"/>
      <c r="E43" s="112"/>
      <c r="F43" s="112"/>
      <c r="G43" s="112"/>
      <c r="H43" s="112"/>
      <c r="I43" s="112"/>
      <c r="J43" s="113"/>
      <c r="K43" s="113"/>
      <c r="L43" s="113"/>
      <c r="M43" s="114"/>
    </row>
    <row r="44" spans="1:13" s="10" customFormat="1" ht="21">
      <c r="A44" s="9" t="s">
        <v>13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45"/>
      <c r="K44" s="45"/>
      <c r="L44" s="45"/>
      <c r="M44" s="46"/>
    </row>
    <row r="45" spans="1:13" s="10" customFormat="1" ht="21">
      <c r="A45" s="9" t="s">
        <v>12</v>
      </c>
      <c r="B45" s="3">
        <v>16</v>
      </c>
      <c r="C45" s="3">
        <v>12</v>
      </c>
      <c r="D45" s="3">
        <v>3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45">
        <f>(B45*C45+F45*G45)/18</f>
        <v>10.67</v>
      </c>
      <c r="K45" s="45">
        <f>(B45*D45+F45*H45)/18</f>
        <v>2.67</v>
      </c>
      <c r="L45" s="45">
        <f>(B45*E45+F45*I45)/18</f>
        <v>3.56</v>
      </c>
      <c r="M45" s="46">
        <f>SUM(J45:L45)</f>
        <v>16.9</v>
      </c>
    </row>
    <row r="46" spans="1:13" s="10" customFormat="1" ht="21">
      <c r="A46" s="9" t="s">
        <v>22</v>
      </c>
      <c r="B46" s="3">
        <v>4</v>
      </c>
      <c r="C46" s="3">
        <v>18</v>
      </c>
      <c r="D46" s="3">
        <v>0</v>
      </c>
      <c r="E46" s="3">
        <v>0</v>
      </c>
      <c r="F46" s="3">
        <v>16</v>
      </c>
      <c r="G46" s="3">
        <v>18</v>
      </c>
      <c r="H46" s="3">
        <v>0</v>
      </c>
      <c r="I46" s="3">
        <v>0</v>
      </c>
      <c r="J46" s="45">
        <f>(B46*C46+F46*G46)/36</f>
        <v>10</v>
      </c>
      <c r="K46" s="45">
        <f>(B46*D46+F46*H46)/36</f>
        <v>0</v>
      </c>
      <c r="L46" s="45">
        <f>(B46*E46+F46*I46)/36</f>
        <v>0</v>
      </c>
      <c r="M46" s="46">
        <f>SUM(J46:L46)</f>
        <v>10</v>
      </c>
    </row>
    <row r="47" spans="1:13" s="10" customFormat="1" ht="21">
      <c r="A47" s="9" t="s">
        <v>23</v>
      </c>
      <c r="B47" s="3">
        <v>11</v>
      </c>
      <c r="C47" s="3">
        <v>15</v>
      </c>
      <c r="D47" s="3">
        <v>0</v>
      </c>
      <c r="E47" s="3">
        <v>3</v>
      </c>
      <c r="F47" s="3">
        <v>4</v>
      </c>
      <c r="G47" s="3">
        <v>15</v>
      </c>
      <c r="H47" s="3">
        <v>4</v>
      </c>
      <c r="I47" s="3">
        <v>0</v>
      </c>
      <c r="J47" s="45">
        <f>(B47*C47+F47*G47)/36</f>
        <v>6.25</v>
      </c>
      <c r="K47" s="45">
        <f>(B47*D47+F47*H47)/36</f>
        <v>0.44</v>
      </c>
      <c r="L47" s="45">
        <f>(B47*E47+F47*I47)/36</f>
        <v>0.92</v>
      </c>
      <c r="M47" s="46">
        <f>SUM(J47:L47)</f>
        <v>7.61</v>
      </c>
    </row>
    <row r="48" spans="1:13" s="10" customFormat="1" ht="21">
      <c r="A48" s="9" t="s">
        <v>256</v>
      </c>
      <c r="B48" s="3">
        <v>0</v>
      </c>
      <c r="C48" s="3">
        <v>0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0</v>
      </c>
      <c r="J48" s="45"/>
      <c r="K48" s="45"/>
      <c r="L48" s="45"/>
      <c r="M48" s="46"/>
    </row>
    <row r="49" spans="1:13" s="10" customFormat="1" ht="21">
      <c r="A49" s="11" t="s">
        <v>150</v>
      </c>
      <c r="B49" s="6">
        <f>SUM(B44:B48)</f>
        <v>31</v>
      </c>
      <c r="C49" s="6"/>
      <c r="D49" s="6"/>
      <c r="E49" s="6"/>
      <c r="F49" s="6">
        <f>SUM(F44:F48)</f>
        <v>21</v>
      </c>
      <c r="G49" s="6"/>
      <c r="H49" s="6"/>
      <c r="I49" s="6"/>
      <c r="J49" s="47">
        <f>SUM(J45:J48)</f>
        <v>26.92</v>
      </c>
      <c r="K49" s="47">
        <f>SUM(K45:K48)</f>
        <v>3.11</v>
      </c>
      <c r="L49" s="47">
        <f>SUM(L45:L48)</f>
        <v>4.48</v>
      </c>
      <c r="M49" s="48">
        <f>SUM(M44:M48)</f>
        <v>34.51</v>
      </c>
    </row>
    <row r="50" spans="1:13" s="10" customFormat="1" ht="21">
      <c r="A50" s="98" t="s">
        <v>292</v>
      </c>
      <c r="B50" s="99"/>
      <c r="C50" s="99"/>
      <c r="D50" s="99"/>
      <c r="E50" s="99"/>
      <c r="F50" s="99"/>
      <c r="G50" s="99"/>
      <c r="H50" s="99"/>
      <c r="I50" s="99"/>
      <c r="J50" s="85"/>
      <c r="K50" s="85"/>
      <c r="L50" s="85"/>
      <c r="M50" s="109"/>
    </row>
    <row r="51" spans="1:13" s="10" customFormat="1" ht="21">
      <c r="A51" s="9" t="s">
        <v>13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45"/>
      <c r="K51" s="45"/>
      <c r="L51" s="45"/>
      <c r="M51" s="46"/>
    </row>
    <row r="52" spans="1:13" s="10" customFormat="1" ht="21">
      <c r="A52" s="9" t="s">
        <v>12</v>
      </c>
      <c r="B52" s="3">
        <v>15</v>
      </c>
      <c r="C52" s="3">
        <v>15</v>
      </c>
      <c r="D52" s="3">
        <v>3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45">
        <f>(B52*C52+F52*G52)/18</f>
        <v>12.5</v>
      </c>
      <c r="K52" s="45">
        <f>(B52*D52+F52*H52)/18</f>
        <v>2.5</v>
      </c>
      <c r="L52" s="45">
        <f>(B52*E52+F52*I52)/18</f>
        <v>3.33</v>
      </c>
      <c r="M52" s="46">
        <f>SUM(J52:L52)</f>
        <v>18.33</v>
      </c>
    </row>
    <row r="53" spans="1:13" s="10" customFormat="1" ht="21">
      <c r="A53" s="9" t="s">
        <v>22</v>
      </c>
      <c r="B53" s="3">
        <v>21</v>
      </c>
      <c r="C53" s="3">
        <v>19</v>
      </c>
      <c r="D53" s="3">
        <v>0</v>
      </c>
      <c r="E53" s="3">
        <v>0</v>
      </c>
      <c r="F53" s="3">
        <v>14</v>
      </c>
      <c r="G53" s="3">
        <v>12</v>
      </c>
      <c r="H53" s="3">
        <v>0</v>
      </c>
      <c r="I53" s="3">
        <v>6</v>
      </c>
      <c r="J53" s="45">
        <f>(B53*C53+F53*G53)/36</f>
        <v>15.75</v>
      </c>
      <c r="K53" s="45">
        <f>(B53*D53+F53*H53)/36</f>
        <v>0</v>
      </c>
      <c r="L53" s="45">
        <f>(B53*E53+F53*I53)/36</f>
        <v>2.33</v>
      </c>
      <c r="M53" s="46">
        <f>SUM(J53:L53)</f>
        <v>18.08</v>
      </c>
    </row>
    <row r="54" spans="1:13" s="10" customFormat="1" ht="21">
      <c r="A54" s="9" t="s">
        <v>23</v>
      </c>
      <c r="B54" s="3">
        <v>29</v>
      </c>
      <c r="C54" s="3">
        <v>12</v>
      </c>
      <c r="D54" s="3">
        <v>0</v>
      </c>
      <c r="E54" s="3">
        <v>3</v>
      </c>
      <c r="F54" s="3">
        <v>20</v>
      </c>
      <c r="G54" s="3">
        <v>18</v>
      </c>
      <c r="H54" s="3">
        <v>0</v>
      </c>
      <c r="I54" s="3">
        <v>0</v>
      </c>
      <c r="J54" s="45">
        <f>(B54*C54+F54*G54)/36</f>
        <v>19.67</v>
      </c>
      <c r="K54" s="45">
        <f>(B54*D54+F54*H54)/36</f>
        <v>0</v>
      </c>
      <c r="L54" s="45">
        <f>(B54*E54+F54*I54)/36</f>
        <v>2.42</v>
      </c>
      <c r="M54" s="46">
        <f>SUM(J54:L54)</f>
        <v>22.09</v>
      </c>
    </row>
    <row r="55" spans="1:13" s="10" customFormat="1" ht="21">
      <c r="A55" s="9" t="s">
        <v>256</v>
      </c>
      <c r="B55" s="3">
        <v>0</v>
      </c>
      <c r="C55" s="3">
        <v>0</v>
      </c>
      <c r="D55" s="3">
        <v>0</v>
      </c>
      <c r="E55" s="3">
        <v>0</v>
      </c>
      <c r="F55" s="3">
        <v>7</v>
      </c>
      <c r="G55" s="3">
        <v>0</v>
      </c>
      <c r="H55" s="3">
        <v>0</v>
      </c>
      <c r="I55" s="3">
        <v>0</v>
      </c>
      <c r="J55" s="45"/>
      <c r="K55" s="45"/>
      <c r="L55" s="45"/>
      <c r="M55" s="46"/>
    </row>
    <row r="56" spans="1:13" s="10" customFormat="1" ht="21">
      <c r="A56" s="11" t="s">
        <v>152</v>
      </c>
      <c r="B56" s="6">
        <f>SUM(B51:B55)</f>
        <v>65</v>
      </c>
      <c r="C56" s="6"/>
      <c r="D56" s="6"/>
      <c r="E56" s="6"/>
      <c r="F56" s="6">
        <f>SUM(F51:F55)</f>
        <v>41</v>
      </c>
      <c r="G56" s="6"/>
      <c r="H56" s="6"/>
      <c r="I56" s="6"/>
      <c r="J56" s="47">
        <f>SUM(J52:J55)</f>
        <v>47.92</v>
      </c>
      <c r="K56" s="47">
        <f>SUM(K52:K55)</f>
        <v>2.5</v>
      </c>
      <c r="L56" s="47">
        <f>SUM(L52:L55)</f>
        <v>8.08</v>
      </c>
      <c r="M56" s="48">
        <f>SUM(M51:M54)</f>
        <v>58.5</v>
      </c>
    </row>
    <row r="57" spans="1:13" s="10" customFormat="1" ht="24" thickBot="1">
      <c r="A57" s="32" t="s">
        <v>33</v>
      </c>
      <c r="B57" s="33">
        <f>B29+B23+B17+B11+B36+B42+B49+B56</f>
        <v>345</v>
      </c>
      <c r="C57" s="33"/>
      <c r="D57" s="33"/>
      <c r="E57" s="33"/>
      <c r="F57" s="33">
        <f>F29+F23+F17+F11+F36+F42+F49+F56</f>
        <v>434</v>
      </c>
      <c r="G57" s="33"/>
      <c r="H57" s="33"/>
      <c r="I57" s="33"/>
      <c r="J57" s="58">
        <f>J29+J23+J17+J11+J36+J42+J49+J56</f>
        <v>348.4</v>
      </c>
      <c r="K57" s="58">
        <f>K29+K23+K17+K11+K36+K42+K49+K56</f>
        <v>36.72</v>
      </c>
      <c r="L57" s="58">
        <f>L29+L23+L17+L11+L36+L42+L49+L56</f>
        <v>127.52</v>
      </c>
      <c r="M57" s="59">
        <f>M29+M23+M17+M11+M36+M42+M49+M56</f>
        <v>512.64</v>
      </c>
    </row>
    <row r="58" spans="1:13" ht="21">
      <c r="A58" s="111" t="s">
        <v>173</v>
      </c>
      <c r="B58" s="112"/>
      <c r="C58" s="112"/>
      <c r="D58" s="112"/>
      <c r="E58" s="112"/>
      <c r="F58" s="112"/>
      <c r="G58" s="112"/>
      <c r="H58" s="112"/>
      <c r="I58" s="112"/>
      <c r="J58" s="113"/>
      <c r="K58" s="113"/>
      <c r="L58" s="113"/>
      <c r="M58" s="114"/>
    </row>
    <row r="59" spans="1:13" s="10" customFormat="1" ht="21">
      <c r="A59" s="9" t="s">
        <v>13</v>
      </c>
      <c r="B59" s="3">
        <v>22</v>
      </c>
      <c r="C59" s="3">
        <v>15</v>
      </c>
      <c r="D59" s="3">
        <v>0</v>
      </c>
      <c r="E59" s="3">
        <v>3</v>
      </c>
      <c r="F59" s="3">
        <v>31</v>
      </c>
      <c r="G59" s="3">
        <v>12</v>
      </c>
      <c r="H59" s="3">
        <v>0</v>
      </c>
      <c r="I59" s="3">
        <v>6</v>
      </c>
      <c r="J59" s="45">
        <f>(B59*C59+F59*G59)/36</f>
        <v>19.5</v>
      </c>
      <c r="K59" s="45">
        <f>(B59*D59+F59*H59)/36</f>
        <v>0</v>
      </c>
      <c r="L59" s="45">
        <f>(B59*E59+F59*I59)/36</f>
        <v>7</v>
      </c>
      <c r="M59" s="46">
        <f>SUM(J59:L59)</f>
        <v>26.5</v>
      </c>
    </row>
    <row r="60" spans="1:13" s="10" customFormat="1" ht="21">
      <c r="A60" s="9" t="s">
        <v>12</v>
      </c>
      <c r="B60" s="3">
        <v>0</v>
      </c>
      <c r="C60" s="3">
        <v>0</v>
      </c>
      <c r="D60" s="3">
        <v>0</v>
      </c>
      <c r="E60" s="3">
        <v>0</v>
      </c>
      <c r="F60" s="3">
        <v>21</v>
      </c>
      <c r="G60" s="3">
        <v>12</v>
      </c>
      <c r="H60" s="3">
        <v>3</v>
      </c>
      <c r="I60" s="3">
        <v>0</v>
      </c>
      <c r="J60" s="45">
        <f>(B60*C60+F60*G60)/18</f>
        <v>14</v>
      </c>
      <c r="K60" s="45">
        <f>(B60*D60+F60*H60)/18</f>
        <v>3.5</v>
      </c>
      <c r="L60" s="45">
        <f>(B60*E60+F60*I60)/18</f>
        <v>0</v>
      </c>
      <c r="M60" s="46">
        <f>SUM(J60:L60)</f>
        <v>17.5</v>
      </c>
    </row>
    <row r="61" spans="1:13" s="10" customFormat="1" ht="21">
      <c r="A61" s="11" t="s">
        <v>150</v>
      </c>
      <c r="B61" s="6">
        <f>SUM(B59:B60)</f>
        <v>22</v>
      </c>
      <c r="C61" s="6"/>
      <c r="D61" s="6"/>
      <c r="E61" s="6"/>
      <c r="F61" s="6">
        <f>SUM(F59:F60)</f>
        <v>52</v>
      </c>
      <c r="G61" s="6"/>
      <c r="H61" s="6"/>
      <c r="I61" s="6"/>
      <c r="J61" s="47">
        <f>SUM(J59:J60)</f>
        <v>33.5</v>
      </c>
      <c r="K61" s="47">
        <f>SUM(K59:K60)</f>
        <v>3.5</v>
      </c>
      <c r="L61" s="47">
        <f>SUM(L59:L60)</f>
        <v>7</v>
      </c>
      <c r="M61" s="48">
        <f>SUM(M59:M60)</f>
        <v>44</v>
      </c>
    </row>
    <row r="62" spans="1:13" ht="21">
      <c r="A62" s="98" t="s">
        <v>180</v>
      </c>
      <c r="B62" s="99"/>
      <c r="C62" s="99"/>
      <c r="D62" s="99"/>
      <c r="E62" s="99"/>
      <c r="F62" s="99"/>
      <c r="G62" s="99"/>
      <c r="H62" s="99"/>
      <c r="I62" s="99"/>
      <c r="J62" s="85"/>
      <c r="K62" s="85"/>
      <c r="L62" s="85"/>
      <c r="M62" s="109"/>
    </row>
    <row r="63" spans="1:13" s="10" customFormat="1" ht="21">
      <c r="A63" s="9" t="s">
        <v>13</v>
      </c>
      <c r="B63" s="3">
        <v>12</v>
      </c>
      <c r="C63" s="3">
        <v>9</v>
      </c>
      <c r="D63" s="3">
        <v>3</v>
      </c>
      <c r="E63" s="3">
        <v>9</v>
      </c>
      <c r="F63" s="3">
        <v>0</v>
      </c>
      <c r="G63" s="3">
        <v>0</v>
      </c>
      <c r="H63" s="3">
        <v>0</v>
      </c>
      <c r="I63" s="3">
        <v>0</v>
      </c>
      <c r="J63" s="45">
        <f>(B63*C63+F63*G63)/18</f>
        <v>6</v>
      </c>
      <c r="K63" s="45">
        <f>(B63*D63+F63*H63)/18</f>
        <v>2</v>
      </c>
      <c r="L63" s="45">
        <f>(B63*E63+F63*I63)/18</f>
        <v>6</v>
      </c>
      <c r="M63" s="46">
        <f>SUM(J63:L63)</f>
        <v>14</v>
      </c>
    </row>
    <row r="64" spans="1:13" s="10" customFormat="1" ht="21">
      <c r="A64" s="9" t="s">
        <v>12</v>
      </c>
      <c r="B64" s="3">
        <v>0</v>
      </c>
      <c r="C64" s="3">
        <v>0</v>
      </c>
      <c r="D64" s="3">
        <v>0</v>
      </c>
      <c r="E64" s="3">
        <v>0</v>
      </c>
      <c r="F64" s="3">
        <v>12</v>
      </c>
      <c r="G64" s="3">
        <v>22</v>
      </c>
      <c r="H64" s="3">
        <v>0</v>
      </c>
      <c r="I64" s="3">
        <v>0</v>
      </c>
      <c r="J64" s="45">
        <f>(B64*C64+F64*G64)/18</f>
        <v>14.67</v>
      </c>
      <c r="K64" s="45">
        <f>(B64*D64+F64*H64)/18</f>
        <v>0</v>
      </c>
      <c r="L64" s="45">
        <f>(B64*E64+F64*I64)/18</f>
        <v>0</v>
      </c>
      <c r="M64" s="46">
        <f>SUM(J64:L64)</f>
        <v>14.67</v>
      </c>
    </row>
    <row r="65" spans="1:13" s="10" customFormat="1" ht="21">
      <c r="A65" s="11" t="s">
        <v>216</v>
      </c>
      <c r="B65" s="6">
        <f>SUM(B63:B64)</f>
        <v>12</v>
      </c>
      <c r="C65" s="6"/>
      <c r="D65" s="6"/>
      <c r="E65" s="6"/>
      <c r="F65" s="6">
        <f>SUM(F63:F64)</f>
        <v>12</v>
      </c>
      <c r="G65" s="6"/>
      <c r="H65" s="6"/>
      <c r="I65" s="6"/>
      <c r="J65" s="47">
        <f>SUM(J63:J64)</f>
        <v>20.67</v>
      </c>
      <c r="K65" s="47">
        <f>SUM(K63:K64)</f>
        <v>2</v>
      </c>
      <c r="L65" s="47">
        <f>SUM(L63:L64)</f>
        <v>6</v>
      </c>
      <c r="M65" s="48">
        <f>SUM(M63:M64)</f>
        <v>28.67</v>
      </c>
    </row>
    <row r="66" spans="1:13" ht="21">
      <c r="A66" s="98" t="s">
        <v>179</v>
      </c>
      <c r="B66" s="99"/>
      <c r="C66" s="99"/>
      <c r="D66" s="99"/>
      <c r="E66" s="99"/>
      <c r="F66" s="99"/>
      <c r="G66" s="99"/>
      <c r="H66" s="99"/>
      <c r="I66" s="99"/>
      <c r="J66" s="85"/>
      <c r="K66" s="85"/>
      <c r="L66" s="85"/>
      <c r="M66" s="109"/>
    </row>
    <row r="67" spans="1:13" s="10" customFormat="1" ht="21">
      <c r="A67" s="9" t="s">
        <v>13</v>
      </c>
      <c r="B67" s="3">
        <v>14</v>
      </c>
      <c r="C67" s="3">
        <v>15</v>
      </c>
      <c r="D67" s="3">
        <v>3</v>
      </c>
      <c r="E67" s="3">
        <v>3</v>
      </c>
      <c r="F67" s="3">
        <v>0</v>
      </c>
      <c r="G67" s="3">
        <v>0</v>
      </c>
      <c r="H67" s="3">
        <v>0</v>
      </c>
      <c r="I67" s="3">
        <v>0</v>
      </c>
      <c r="J67" s="45">
        <f>(B67*C67+F67*G67)/18</f>
        <v>11.67</v>
      </c>
      <c r="K67" s="45">
        <f>(B67*D67+F67*H67)/18</f>
        <v>2.33</v>
      </c>
      <c r="L67" s="45">
        <f>(B67*E67+F67*I67)/18</f>
        <v>2.33</v>
      </c>
      <c r="M67" s="46">
        <f>SUM(J67:L67)</f>
        <v>16.33</v>
      </c>
    </row>
    <row r="68" spans="1:13" s="10" customFormat="1" ht="21">
      <c r="A68" s="9" t="s">
        <v>12</v>
      </c>
      <c r="B68" s="3">
        <v>0</v>
      </c>
      <c r="C68" s="3">
        <v>0</v>
      </c>
      <c r="D68" s="3">
        <v>0</v>
      </c>
      <c r="E68" s="3">
        <v>0</v>
      </c>
      <c r="F68" s="3">
        <v>13</v>
      </c>
      <c r="G68" s="3">
        <v>19</v>
      </c>
      <c r="H68" s="3">
        <v>3</v>
      </c>
      <c r="I68" s="3">
        <v>0</v>
      </c>
      <c r="J68" s="45">
        <f>(B68*C68+F68*G68)/18</f>
        <v>13.72</v>
      </c>
      <c r="K68" s="45">
        <f>(B68*D68+F68*H68)/18</f>
        <v>2.17</v>
      </c>
      <c r="L68" s="45">
        <f>(B68*E68+F68*I68)/18</f>
        <v>0</v>
      </c>
      <c r="M68" s="46">
        <f>SUM(J68:L68)</f>
        <v>15.89</v>
      </c>
    </row>
    <row r="69" spans="1:13" s="10" customFormat="1" ht="21">
      <c r="A69" s="11" t="s">
        <v>175</v>
      </c>
      <c r="B69" s="6">
        <f>SUM(B67:B68)</f>
        <v>14</v>
      </c>
      <c r="C69" s="6"/>
      <c r="D69" s="6"/>
      <c r="E69" s="6"/>
      <c r="F69" s="6">
        <f>SUM(F67:F68)</f>
        <v>13</v>
      </c>
      <c r="G69" s="6"/>
      <c r="H69" s="6"/>
      <c r="I69" s="6"/>
      <c r="J69" s="47">
        <f>SUM(J67:J68)</f>
        <v>25.39</v>
      </c>
      <c r="K69" s="47">
        <f>SUM(K67:K68)</f>
        <v>4.5</v>
      </c>
      <c r="L69" s="47">
        <f>SUM(L67:L68)</f>
        <v>2.33</v>
      </c>
      <c r="M69" s="48">
        <f>SUM(M67:M68)</f>
        <v>32.22</v>
      </c>
    </row>
    <row r="70" spans="1:13" s="10" customFormat="1" ht="21">
      <c r="A70" s="111" t="s">
        <v>288</v>
      </c>
      <c r="B70" s="112"/>
      <c r="C70" s="112"/>
      <c r="D70" s="112"/>
      <c r="E70" s="112"/>
      <c r="F70" s="112"/>
      <c r="G70" s="112"/>
      <c r="H70" s="112"/>
      <c r="I70" s="112"/>
      <c r="J70" s="113"/>
      <c r="K70" s="113"/>
      <c r="L70" s="113"/>
      <c r="M70" s="114"/>
    </row>
    <row r="71" spans="1:13" s="10" customFormat="1" ht="21">
      <c r="A71" s="9" t="s">
        <v>13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45"/>
      <c r="K71" s="45"/>
      <c r="L71" s="45"/>
      <c r="M71" s="46">
        <f>SUM(J71:L71)</f>
        <v>0</v>
      </c>
    </row>
    <row r="72" spans="1:13" s="10" customFormat="1" ht="21">
      <c r="A72" s="9" t="s">
        <v>12</v>
      </c>
      <c r="B72" s="3">
        <v>7</v>
      </c>
      <c r="C72" s="3">
        <v>15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45">
        <f>(B72*C72+F72*G72)/18</f>
        <v>5.83</v>
      </c>
      <c r="K72" s="45">
        <f>(B72*D72+F72*H72)/18</f>
        <v>0</v>
      </c>
      <c r="L72" s="45">
        <f>(B72*E72+F72*I72)/18</f>
        <v>0</v>
      </c>
      <c r="M72" s="46">
        <f>SUM(J72:L72)</f>
        <v>5.83</v>
      </c>
    </row>
    <row r="73" spans="1:13" s="10" customFormat="1" ht="21">
      <c r="A73" s="9" t="s">
        <v>256</v>
      </c>
      <c r="B73" s="3">
        <v>0</v>
      </c>
      <c r="C73" s="3">
        <v>0</v>
      </c>
      <c r="D73" s="3">
        <v>0</v>
      </c>
      <c r="E73" s="3">
        <v>0</v>
      </c>
      <c r="F73" s="3">
        <v>2</v>
      </c>
      <c r="G73" s="3">
        <v>0</v>
      </c>
      <c r="H73" s="3">
        <v>0</v>
      </c>
      <c r="I73" s="3">
        <v>0</v>
      </c>
      <c r="J73" s="45">
        <f>(B73*C73+F73*G73)/18</f>
        <v>0</v>
      </c>
      <c r="K73" s="45">
        <f>(B73*D73+F73*H73)/18</f>
        <v>0</v>
      </c>
      <c r="L73" s="45">
        <f>(B73*E73+F73*I73)/18</f>
        <v>0</v>
      </c>
      <c r="M73" s="46">
        <f>SUM(J73:L73)</f>
        <v>0</v>
      </c>
    </row>
    <row r="74" spans="1:13" s="10" customFormat="1" ht="21">
      <c r="A74" s="11" t="s">
        <v>182</v>
      </c>
      <c r="B74" s="6">
        <f>SUM(B71:B73)</f>
        <v>7</v>
      </c>
      <c r="C74" s="6"/>
      <c r="D74" s="6"/>
      <c r="E74" s="6"/>
      <c r="F74" s="6">
        <f>SUM(F71:F73)</f>
        <v>2</v>
      </c>
      <c r="G74" s="6"/>
      <c r="H74" s="6"/>
      <c r="I74" s="6"/>
      <c r="J74" s="47">
        <f>SUM(J71:J73)</f>
        <v>5.83</v>
      </c>
      <c r="K74" s="47">
        <f>SUM(K71:K73)</f>
        <v>0</v>
      </c>
      <c r="L74" s="47">
        <f>SUM(L71:L73)</f>
        <v>0</v>
      </c>
      <c r="M74" s="48">
        <f>SUM(M71:M73)</f>
        <v>5.83</v>
      </c>
    </row>
    <row r="75" spans="1:13" s="10" customFormat="1" ht="21">
      <c r="A75" s="111" t="s">
        <v>289</v>
      </c>
      <c r="B75" s="112"/>
      <c r="C75" s="112"/>
      <c r="D75" s="112"/>
      <c r="E75" s="112"/>
      <c r="F75" s="112"/>
      <c r="G75" s="112"/>
      <c r="H75" s="112"/>
      <c r="I75" s="112"/>
      <c r="J75" s="113"/>
      <c r="K75" s="113"/>
      <c r="L75" s="113"/>
      <c r="M75" s="114"/>
    </row>
    <row r="76" spans="1:13" s="10" customFormat="1" ht="21">
      <c r="A76" s="9" t="s">
        <v>13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45"/>
      <c r="K76" s="45"/>
      <c r="L76" s="45"/>
      <c r="M76" s="46">
        <f>SUM(J76:L76)</f>
        <v>0</v>
      </c>
    </row>
    <row r="77" spans="1:13" s="10" customFormat="1" ht="21">
      <c r="A77" s="9" t="s">
        <v>12</v>
      </c>
      <c r="B77" s="3">
        <v>28</v>
      </c>
      <c r="C77" s="3">
        <v>15</v>
      </c>
      <c r="D77" s="3">
        <v>0</v>
      </c>
      <c r="E77" s="3">
        <v>3</v>
      </c>
      <c r="F77" s="3">
        <v>0</v>
      </c>
      <c r="G77" s="3">
        <v>0</v>
      </c>
      <c r="H77" s="3">
        <v>0</v>
      </c>
      <c r="I77" s="3">
        <v>0</v>
      </c>
      <c r="J77" s="45">
        <f>(B77*C77+F77*G77)/18</f>
        <v>23.33</v>
      </c>
      <c r="K77" s="45">
        <f>(B77*D77+F77*H77)/18</f>
        <v>0</v>
      </c>
      <c r="L77" s="45">
        <f>(B77*E77+F77*I77)/18</f>
        <v>4.67</v>
      </c>
      <c r="M77" s="46">
        <f>SUM(J77:L77)</f>
        <v>28</v>
      </c>
    </row>
    <row r="78" spans="1:13" s="10" customFormat="1" ht="21">
      <c r="A78" s="9" t="s">
        <v>256</v>
      </c>
      <c r="B78" s="3">
        <v>0</v>
      </c>
      <c r="C78" s="3">
        <v>0</v>
      </c>
      <c r="D78" s="3">
        <v>0</v>
      </c>
      <c r="E78" s="3">
        <v>0</v>
      </c>
      <c r="F78" s="3">
        <v>16</v>
      </c>
      <c r="G78" s="3">
        <v>0</v>
      </c>
      <c r="H78" s="3">
        <v>0</v>
      </c>
      <c r="I78" s="3">
        <v>0</v>
      </c>
      <c r="J78" s="45">
        <f>(B78*C78+F78*G78)/18</f>
        <v>0</v>
      </c>
      <c r="K78" s="45">
        <f>(B78*D78+F78*H78)/18</f>
        <v>0</v>
      </c>
      <c r="L78" s="45">
        <f>(B78*E78+F78*I78)/18</f>
        <v>0</v>
      </c>
      <c r="M78" s="46">
        <f>SUM(J78:L78)</f>
        <v>0</v>
      </c>
    </row>
    <row r="79" spans="1:13" s="10" customFormat="1" ht="21">
      <c r="A79" s="11" t="s">
        <v>153</v>
      </c>
      <c r="B79" s="6">
        <f>SUM(B76:B78)</f>
        <v>28</v>
      </c>
      <c r="C79" s="6"/>
      <c r="D79" s="6"/>
      <c r="E79" s="6"/>
      <c r="F79" s="6">
        <f>SUM(F76:F78)</f>
        <v>16</v>
      </c>
      <c r="G79" s="6"/>
      <c r="H79" s="6"/>
      <c r="I79" s="6"/>
      <c r="J79" s="47">
        <f>SUM(J76:J78)</f>
        <v>23.33</v>
      </c>
      <c r="K79" s="47">
        <f>SUM(K76:K78)</f>
        <v>0</v>
      </c>
      <c r="L79" s="47">
        <f>SUM(L76:L78)</f>
        <v>4.67</v>
      </c>
      <c r="M79" s="48">
        <f>SUM(M76:M78)</f>
        <v>28</v>
      </c>
    </row>
    <row r="80" spans="1:13" s="10" customFormat="1" ht="21">
      <c r="A80" s="98" t="s">
        <v>290</v>
      </c>
      <c r="B80" s="99"/>
      <c r="C80" s="99"/>
      <c r="D80" s="99"/>
      <c r="E80" s="99"/>
      <c r="F80" s="99"/>
      <c r="G80" s="99"/>
      <c r="H80" s="99"/>
      <c r="I80" s="99"/>
      <c r="J80" s="85"/>
      <c r="K80" s="85"/>
      <c r="L80" s="85"/>
      <c r="M80" s="109"/>
    </row>
    <row r="81" spans="1:13" s="10" customFormat="1" ht="21">
      <c r="A81" s="9" t="s">
        <v>13</v>
      </c>
      <c r="B81" s="3">
        <f>0</f>
        <v>0</v>
      </c>
      <c r="C81" s="3">
        <v>0</v>
      </c>
      <c r="D81" s="3">
        <v>0</v>
      </c>
      <c r="E81" s="3">
        <v>0</v>
      </c>
      <c r="F81" s="3">
        <f>0</f>
        <v>0</v>
      </c>
      <c r="G81" s="3">
        <v>0</v>
      </c>
      <c r="H81" s="3">
        <v>0</v>
      </c>
      <c r="I81" s="3">
        <v>0</v>
      </c>
      <c r="J81" s="45"/>
      <c r="K81" s="45"/>
      <c r="L81" s="45"/>
      <c r="M81" s="46">
        <f>SUM(J81:L81)</f>
        <v>0</v>
      </c>
    </row>
    <row r="82" spans="1:13" s="10" customFormat="1" ht="21">
      <c r="A82" s="9" t="s">
        <v>12</v>
      </c>
      <c r="B82" s="3">
        <v>31</v>
      </c>
      <c r="C82" s="3">
        <v>18</v>
      </c>
      <c r="D82" s="3">
        <v>0</v>
      </c>
      <c r="E82" s="3">
        <v>6</v>
      </c>
      <c r="F82" s="3">
        <v>0</v>
      </c>
      <c r="G82" s="3">
        <v>0</v>
      </c>
      <c r="H82" s="3">
        <v>0</v>
      </c>
      <c r="I82" s="3">
        <v>0</v>
      </c>
      <c r="J82" s="45">
        <f>(B82*C82+F82*G82)/18</f>
        <v>31</v>
      </c>
      <c r="K82" s="45">
        <f>(B82*D82+F82*H82)/18</f>
        <v>0</v>
      </c>
      <c r="L82" s="45">
        <f>(B82*E82+F82*I82)/18</f>
        <v>10.33</v>
      </c>
      <c r="M82" s="46">
        <f>SUM(J82:L82)</f>
        <v>41.33</v>
      </c>
    </row>
    <row r="83" spans="1:13" s="10" customFormat="1" ht="21">
      <c r="A83" s="9" t="s">
        <v>256</v>
      </c>
      <c r="B83" s="3">
        <v>0</v>
      </c>
      <c r="C83" s="3">
        <v>0</v>
      </c>
      <c r="D83" s="3">
        <v>0</v>
      </c>
      <c r="E83" s="3">
        <v>0</v>
      </c>
      <c r="F83" s="3">
        <v>1</v>
      </c>
      <c r="G83" s="3">
        <v>0</v>
      </c>
      <c r="H83" s="3">
        <v>0</v>
      </c>
      <c r="I83" s="3">
        <v>0</v>
      </c>
      <c r="J83" s="45">
        <f>(B83*C83+F83*G83)/18</f>
        <v>0</v>
      </c>
      <c r="K83" s="45">
        <f>(B83*D83+F83*H83)/18</f>
        <v>0</v>
      </c>
      <c r="L83" s="45">
        <f>(B83*E83+F83*I83)/18</f>
        <v>0</v>
      </c>
      <c r="M83" s="46">
        <f>SUM(J83:L83)</f>
        <v>0</v>
      </c>
    </row>
    <row r="84" spans="1:13" s="10" customFormat="1" ht="21">
      <c r="A84" s="11" t="s">
        <v>150</v>
      </c>
      <c r="B84" s="6">
        <f>SUM(B81:B83)</f>
        <v>31</v>
      </c>
      <c r="C84" s="6"/>
      <c r="D84" s="6"/>
      <c r="E84" s="6"/>
      <c r="F84" s="6">
        <f>SUM(F81:F83)</f>
        <v>1</v>
      </c>
      <c r="G84" s="6"/>
      <c r="H84" s="6"/>
      <c r="I84" s="6"/>
      <c r="J84" s="47">
        <f>SUM(J81:J83)</f>
        <v>31</v>
      </c>
      <c r="K84" s="47">
        <f>SUM(K81:K83)</f>
        <v>0</v>
      </c>
      <c r="L84" s="47">
        <f>SUM(L81:L83)</f>
        <v>10.33</v>
      </c>
      <c r="M84" s="48">
        <f>SUM(M81:M83)</f>
        <v>41.33</v>
      </c>
    </row>
    <row r="85" spans="1:13" s="10" customFormat="1" ht="24" thickBot="1">
      <c r="A85" s="14" t="s">
        <v>54</v>
      </c>
      <c r="B85" s="8">
        <f>B69+B65+B61+B84+B79+B74</f>
        <v>114</v>
      </c>
      <c r="C85" s="8"/>
      <c r="D85" s="8"/>
      <c r="E85" s="8"/>
      <c r="F85" s="8">
        <f>F69+F65+F61+F84+F79+F74</f>
        <v>96</v>
      </c>
      <c r="G85" s="8"/>
      <c r="H85" s="8"/>
      <c r="I85" s="8"/>
      <c r="J85" s="70">
        <f>J69+J65+J61+J84+J79+J74</f>
        <v>139.72</v>
      </c>
      <c r="K85" s="70">
        <f>K69+K65+K61+K84+K79+K74</f>
        <v>10</v>
      </c>
      <c r="L85" s="70">
        <f>L69+L65+L61+L84+L79+L74</f>
        <v>30.33</v>
      </c>
      <c r="M85" s="62">
        <f>M69+M65+M61+M84+M79+M74</f>
        <v>180.05</v>
      </c>
    </row>
    <row r="86" spans="1:14" ht="27.75" customHeight="1" thickBot="1">
      <c r="A86" s="15" t="s">
        <v>178</v>
      </c>
      <c r="B86" s="16">
        <f>B85+B57</f>
        <v>459</v>
      </c>
      <c r="C86" s="16"/>
      <c r="D86" s="16"/>
      <c r="E86" s="16"/>
      <c r="F86" s="16">
        <f>F85+F57</f>
        <v>530</v>
      </c>
      <c r="G86" s="16"/>
      <c r="H86" s="16"/>
      <c r="I86" s="16"/>
      <c r="J86" s="65">
        <f>J85+J57</f>
        <v>488.12</v>
      </c>
      <c r="K86" s="65">
        <f>K85+K57</f>
        <v>46.72</v>
      </c>
      <c r="L86" s="65">
        <f>L85+L57</f>
        <v>157.85</v>
      </c>
      <c r="M86" s="64">
        <f>M85+M57</f>
        <v>692.69</v>
      </c>
      <c r="N86" s="55"/>
    </row>
    <row r="87" spans="10:13" ht="21">
      <c r="J87" s="55"/>
      <c r="K87" s="55"/>
      <c r="L87" s="55"/>
      <c r="M87" s="55"/>
    </row>
    <row r="88" spans="10:13" ht="21">
      <c r="J88" s="55"/>
      <c r="K88" s="55"/>
      <c r="L88" s="55"/>
      <c r="M88" s="55"/>
    </row>
    <row r="89" spans="10:13" ht="21">
      <c r="J89" s="55"/>
      <c r="K89" s="55"/>
      <c r="L89" s="55"/>
      <c r="M89" s="55"/>
    </row>
    <row r="90" spans="10:13" ht="21">
      <c r="J90" s="55"/>
      <c r="K90" s="55"/>
      <c r="L90" s="55"/>
      <c r="M90" s="55"/>
    </row>
    <row r="91" spans="10:13" ht="21">
      <c r="J91" s="55"/>
      <c r="K91" s="55"/>
      <c r="L91" s="55"/>
      <c r="M91" s="55"/>
    </row>
    <row r="92" spans="10:13" ht="21">
      <c r="J92" s="55"/>
      <c r="K92" s="55"/>
      <c r="L92" s="55"/>
      <c r="M92" s="55"/>
    </row>
    <row r="93" spans="10:13" ht="21">
      <c r="J93" s="55"/>
      <c r="K93" s="55"/>
      <c r="L93" s="55"/>
      <c r="M93" s="55"/>
    </row>
    <row r="94" spans="10:13" ht="21">
      <c r="J94" s="55"/>
      <c r="K94" s="55"/>
      <c r="L94" s="55"/>
      <c r="M94" s="55"/>
    </row>
    <row r="95" spans="10:13" ht="21">
      <c r="J95" s="55"/>
      <c r="K95" s="55"/>
      <c r="L95" s="55"/>
      <c r="M95" s="55"/>
    </row>
    <row r="96" spans="10:13" ht="21">
      <c r="J96" s="55"/>
      <c r="K96" s="55"/>
      <c r="L96" s="55"/>
      <c r="M96" s="55"/>
    </row>
    <row r="97" spans="10:13" ht="21">
      <c r="J97" s="55"/>
      <c r="K97" s="55"/>
      <c r="L97" s="55"/>
      <c r="M97" s="55"/>
    </row>
    <row r="98" spans="10:13" ht="21">
      <c r="J98" s="55"/>
      <c r="K98" s="55"/>
      <c r="L98" s="55"/>
      <c r="M98" s="55"/>
    </row>
    <row r="99" spans="10:13" ht="21">
      <c r="J99" s="55"/>
      <c r="K99" s="55"/>
      <c r="L99" s="55"/>
      <c r="M99" s="55"/>
    </row>
    <row r="100" spans="10:13" ht="21">
      <c r="J100" s="55"/>
      <c r="K100" s="55"/>
      <c r="L100" s="55"/>
      <c r="M100" s="55"/>
    </row>
    <row r="101" spans="10:13" ht="21">
      <c r="J101" s="55"/>
      <c r="K101" s="55"/>
      <c r="L101" s="55"/>
      <c r="M101" s="55"/>
    </row>
    <row r="102" spans="10:13" ht="21">
      <c r="J102" s="55"/>
      <c r="K102" s="55"/>
      <c r="L102" s="55"/>
      <c r="M102" s="55"/>
    </row>
    <row r="103" spans="10:13" ht="21">
      <c r="J103" s="55"/>
      <c r="K103" s="55"/>
      <c r="L103" s="55"/>
      <c r="M103" s="55"/>
    </row>
    <row r="104" spans="10:13" ht="21">
      <c r="J104" s="55"/>
      <c r="K104" s="55"/>
      <c r="L104" s="55"/>
      <c r="M104" s="55"/>
    </row>
    <row r="105" spans="10:13" ht="21">
      <c r="J105" s="55"/>
      <c r="K105" s="55"/>
      <c r="L105" s="55"/>
      <c r="M105" s="55"/>
    </row>
    <row r="106" spans="10:13" ht="21">
      <c r="J106" s="55"/>
      <c r="K106" s="55"/>
      <c r="L106" s="55"/>
      <c r="M106" s="55"/>
    </row>
    <row r="107" spans="10:13" ht="21">
      <c r="J107" s="55"/>
      <c r="K107" s="55"/>
      <c r="L107" s="55"/>
      <c r="M107" s="55"/>
    </row>
    <row r="108" spans="10:13" ht="21">
      <c r="J108" s="55"/>
      <c r="K108" s="55"/>
      <c r="L108" s="55"/>
      <c r="M108" s="55"/>
    </row>
    <row r="109" spans="10:13" ht="21">
      <c r="J109" s="55"/>
      <c r="K109" s="55"/>
      <c r="L109" s="55"/>
      <c r="M109" s="55"/>
    </row>
    <row r="110" spans="10:13" ht="21">
      <c r="J110" s="55"/>
      <c r="K110" s="55"/>
      <c r="L110" s="55"/>
      <c r="M110" s="55"/>
    </row>
    <row r="111" spans="10:13" ht="21">
      <c r="J111" s="55"/>
      <c r="K111" s="55"/>
      <c r="L111" s="55"/>
      <c r="M111" s="55"/>
    </row>
    <row r="112" spans="10:13" ht="21">
      <c r="J112" s="55"/>
      <c r="K112" s="55"/>
      <c r="L112" s="55"/>
      <c r="M112" s="55"/>
    </row>
    <row r="113" spans="10:13" ht="21">
      <c r="J113" s="55"/>
      <c r="K113" s="55"/>
      <c r="L113" s="55"/>
      <c r="M113" s="55"/>
    </row>
    <row r="114" spans="10:13" ht="21">
      <c r="J114" s="55"/>
      <c r="K114" s="55"/>
      <c r="L114" s="55"/>
      <c r="M114" s="55"/>
    </row>
    <row r="115" spans="10:13" ht="21">
      <c r="J115" s="55"/>
      <c r="K115" s="55"/>
      <c r="L115" s="55"/>
      <c r="M115" s="55"/>
    </row>
    <row r="116" spans="10:13" ht="21">
      <c r="J116" s="55"/>
      <c r="K116" s="55"/>
      <c r="L116" s="55"/>
      <c r="M116" s="55"/>
    </row>
    <row r="117" spans="10:13" ht="21">
      <c r="J117" s="55"/>
      <c r="K117" s="55"/>
      <c r="L117" s="55"/>
      <c r="M117" s="55"/>
    </row>
    <row r="118" spans="10:13" ht="21">
      <c r="J118" s="55"/>
      <c r="K118" s="55"/>
      <c r="L118" s="55"/>
      <c r="M118" s="55"/>
    </row>
    <row r="119" spans="10:13" ht="21">
      <c r="J119" s="55"/>
      <c r="K119" s="55"/>
      <c r="L119" s="55"/>
      <c r="M119" s="55"/>
    </row>
    <row r="120" spans="10:13" ht="21">
      <c r="J120" s="55"/>
      <c r="K120" s="55"/>
      <c r="L120" s="55"/>
      <c r="M120" s="55"/>
    </row>
    <row r="121" spans="10:13" ht="21">
      <c r="J121" s="55"/>
      <c r="K121" s="55"/>
      <c r="L121" s="55"/>
      <c r="M121" s="55"/>
    </row>
    <row r="122" spans="10:13" ht="21">
      <c r="J122" s="55"/>
      <c r="K122" s="55"/>
      <c r="L122" s="55"/>
      <c r="M122" s="55"/>
    </row>
    <row r="123" spans="10:13" ht="21">
      <c r="J123" s="55"/>
      <c r="K123" s="55"/>
      <c r="L123" s="55"/>
      <c r="M123" s="55"/>
    </row>
    <row r="124" spans="10:13" ht="21">
      <c r="J124" s="55"/>
      <c r="K124" s="55"/>
      <c r="L124" s="55"/>
      <c r="M124" s="55"/>
    </row>
    <row r="125" spans="10:13" ht="21">
      <c r="J125" s="55"/>
      <c r="K125" s="55"/>
      <c r="L125" s="55"/>
      <c r="M125" s="55"/>
    </row>
    <row r="126" spans="10:13" ht="21">
      <c r="J126" s="55"/>
      <c r="K126" s="55"/>
      <c r="L126" s="55"/>
      <c r="M126" s="55"/>
    </row>
    <row r="127" spans="10:13" ht="21">
      <c r="J127" s="55"/>
      <c r="K127" s="55"/>
      <c r="L127" s="55"/>
      <c r="M127" s="55"/>
    </row>
    <row r="128" spans="10:13" ht="21">
      <c r="J128" s="55"/>
      <c r="K128" s="55"/>
      <c r="L128" s="55"/>
      <c r="M128" s="55"/>
    </row>
    <row r="129" spans="10:13" ht="21">
      <c r="J129" s="55"/>
      <c r="K129" s="55"/>
      <c r="L129" s="55"/>
      <c r="M129" s="55"/>
    </row>
    <row r="130" spans="10:13" ht="21">
      <c r="J130" s="55"/>
      <c r="K130" s="55"/>
      <c r="L130" s="55"/>
      <c r="M130" s="55"/>
    </row>
    <row r="131" spans="10:13" ht="21">
      <c r="J131" s="55"/>
      <c r="K131" s="55"/>
      <c r="L131" s="55"/>
      <c r="M131" s="55"/>
    </row>
    <row r="132" spans="10:13" ht="21">
      <c r="J132" s="55"/>
      <c r="K132" s="55"/>
      <c r="L132" s="55"/>
      <c r="M132" s="55"/>
    </row>
    <row r="133" spans="10:13" ht="21">
      <c r="J133" s="55"/>
      <c r="K133" s="55"/>
      <c r="L133" s="55"/>
      <c r="M133" s="55"/>
    </row>
    <row r="134" spans="10:13" ht="21">
      <c r="J134" s="55"/>
      <c r="K134" s="55"/>
      <c r="L134" s="55"/>
      <c r="M134" s="55"/>
    </row>
    <row r="135" spans="10:13" ht="21">
      <c r="J135" s="55"/>
      <c r="K135" s="55"/>
      <c r="L135" s="55"/>
      <c r="M135" s="55"/>
    </row>
    <row r="136" spans="10:13" ht="21">
      <c r="J136" s="55"/>
      <c r="K136" s="55"/>
      <c r="L136" s="55"/>
      <c r="M136" s="55"/>
    </row>
    <row r="137" spans="10:13" ht="21">
      <c r="J137" s="55"/>
      <c r="K137" s="55"/>
      <c r="L137" s="55"/>
      <c r="M137" s="55"/>
    </row>
    <row r="138" spans="10:13" ht="21">
      <c r="J138" s="55"/>
      <c r="K138" s="55"/>
      <c r="L138" s="55"/>
      <c r="M138" s="55"/>
    </row>
    <row r="139" spans="10:13" ht="21">
      <c r="J139" s="55"/>
      <c r="K139" s="55"/>
      <c r="L139" s="55"/>
      <c r="M139" s="55"/>
    </row>
    <row r="140" spans="10:13" ht="21">
      <c r="J140" s="55"/>
      <c r="K140" s="55"/>
      <c r="L140" s="55"/>
      <c r="M140" s="55"/>
    </row>
    <row r="141" spans="10:13" ht="21">
      <c r="J141" s="55"/>
      <c r="K141" s="55"/>
      <c r="L141" s="55"/>
      <c r="M141" s="55"/>
    </row>
    <row r="142" spans="10:13" ht="21">
      <c r="J142" s="55"/>
      <c r="K142" s="55"/>
      <c r="L142" s="55"/>
      <c r="M142" s="55"/>
    </row>
    <row r="143" spans="10:13" ht="21">
      <c r="J143" s="55"/>
      <c r="K143" s="55"/>
      <c r="L143" s="55"/>
      <c r="M143" s="55"/>
    </row>
    <row r="144" spans="10:13" ht="21">
      <c r="J144" s="55"/>
      <c r="K144" s="55"/>
      <c r="L144" s="55"/>
      <c r="M144" s="55"/>
    </row>
    <row r="145" spans="10:13" ht="21">
      <c r="J145" s="55"/>
      <c r="K145" s="55"/>
      <c r="L145" s="55"/>
      <c r="M145" s="55"/>
    </row>
    <row r="146" spans="10:13" ht="21">
      <c r="J146" s="55"/>
      <c r="K146" s="55"/>
      <c r="L146" s="55"/>
      <c r="M146" s="55"/>
    </row>
    <row r="147" spans="10:13" ht="21">
      <c r="J147" s="55"/>
      <c r="K147" s="55"/>
      <c r="L147" s="55"/>
      <c r="M147" s="55"/>
    </row>
    <row r="148" spans="10:13" ht="21">
      <c r="J148" s="55"/>
      <c r="K148" s="55"/>
      <c r="L148" s="55"/>
      <c r="M148" s="55"/>
    </row>
    <row r="149" spans="10:13" ht="21">
      <c r="J149" s="55"/>
      <c r="K149" s="55"/>
      <c r="L149" s="55"/>
      <c r="M149" s="55"/>
    </row>
    <row r="150" spans="10:13" ht="21">
      <c r="J150" s="55"/>
      <c r="K150" s="55"/>
      <c r="L150" s="55"/>
      <c r="M150" s="55"/>
    </row>
    <row r="151" spans="10:13" ht="21">
      <c r="J151" s="55"/>
      <c r="K151" s="55"/>
      <c r="L151" s="55"/>
      <c r="M151" s="55"/>
    </row>
    <row r="152" spans="10:13" ht="21">
      <c r="J152" s="55"/>
      <c r="K152" s="55"/>
      <c r="L152" s="55"/>
      <c r="M152" s="55"/>
    </row>
    <row r="153" spans="10:13" ht="21">
      <c r="J153" s="55"/>
      <c r="K153" s="55"/>
      <c r="L153" s="55"/>
      <c r="M153" s="55"/>
    </row>
    <row r="154" spans="10:13" ht="21">
      <c r="J154" s="55"/>
      <c r="K154" s="55"/>
      <c r="L154" s="55"/>
      <c r="M154" s="55"/>
    </row>
    <row r="155" spans="10:13" ht="21">
      <c r="J155" s="55"/>
      <c r="K155" s="55"/>
      <c r="L155" s="55"/>
      <c r="M155" s="55"/>
    </row>
    <row r="156" spans="10:13" ht="21">
      <c r="J156" s="55"/>
      <c r="K156" s="55"/>
      <c r="L156" s="55"/>
      <c r="M156" s="55"/>
    </row>
    <row r="157" spans="10:13" ht="21">
      <c r="J157" s="55"/>
      <c r="K157" s="55"/>
      <c r="L157" s="55"/>
      <c r="M157" s="55"/>
    </row>
    <row r="158" spans="10:13" ht="21">
      <c r="J158" s="55"/>
      <c r="K158" s="55"/>
      <c r="L158" s="55"/>
      <c r="M158" s="55"/>
    </row>
    <row r="159" spans="10:13" ht="21">
      <c r="J159" s="55"/>
      <c r="K159" s="55"/>
      <c r="L159" s="55"/>
      <c r="M159" s="55"/>
    </row>
    <row r="160" spans="10:13" ht="21">
      <c r="J160" s="55"/>
      <c r="K160" s="55"/>
      <c r="L160" s="55"/>
      <c r="M160" s="55"/>
    </row>
    <row r="161" spans="10:13" ht="21">
      <c r="J161" s="55"/>
      <c r="K161" s="55"/>
      <c r="L161" s="55"/>
      <c r="M161" s="55"/>
    </row>
    <row r="162" spans="10:13" ht="21">
      <c r="J162" s="55"/>
      <c r="K162" s="55"/>
      <c r="L162" s="55"/>
      <c r="M162" s="55"/>
    </row>
    <row r="163" spans="10:13" ht="21">
      <c r="J163" s="55"/>
      <c r="K163" s="55"/>
      <c r="L163" s="55"/>
      <c r="M163" s="55"/>
    </row>
    <row r="164" spans="10:13" ht="21">
      <c r="J164" s="55"/>
      <c r="K164" s="55"/>
      <c r="L164" s="55"/>
      <c r="M164" s="55"/>
    </row>
    <row r="165" spans="10:13" ht="21">
      <c r="J165" s="55"/>
      <c r="K165" s="55"/>
      <c r="L165" s="55"/>
      <c r="M165" s="55"/>
    </row>
    <row r="166" spans="10:13" ht="21">
      <c r="J166" s="55"/>
      <c r="K166" s="55"/>
      <c r="L166" s="55"/>
      <c r="M166" s="55"/>
    </row>
    <row r="167" spans="10:13" ht="21">
      <c r="J167" s="55"/>
      <c r="K167" s="55"/>
      <c r="L167" s="55"/>
      <c r="M167" s="55"/>
    </row>
    <row r="168" spans="10:13" ht="21">
      <c r="J168" s="55"/>
      <c r="K168" s="55"/>
      <c r="L168" s="55"/>
      <c r="M168" s="55"/>
    </row>
    <row r="169" spans="10:13" ht="21">
      <c r="J169" s="55"/>
      <c r="K169" s="55"/>
      <c r="L169" s="55"/>
      <c r="M169" s="55"/>
    </row>
    <row r="170" spans="10:13" ht="21">
      <c r="J170" s="55"/>
      <c r="K170" s="55"/>
      <c r="L170" s="55"/>
      <c r="M170" s="55"/>
    </row>
    <row r="171" spans="10:13" ht="21">
      <c r="J171" s="55"/>
      <c r="K171" s="55"/>
      <c r="L171" s="55"/>
      <c r="M171" s="55"/>
    </row>
    <row r="172" spans="10:13" ht="21">
      <c r="J172" s="55"/>
      <c r="K172" s="55"/>
      <c r="L172" s="55"/>
      <c r="M172" s="55"/>
    </row>
    <row r="173" spans="10:13" ht="21">
      <c r="J173" s="55"/>
      <c r="K173" s="55"/>
      <c r="L173" s="55"/>
      <c r="M173" s="55"/>
    </row>
    <row r="174" spans="10:13" ht="21">
      <c r="J174" s="55"/>
      <c r="K174" s="55"/>
      <c r="L174" s="55"/>
      <c r="M174" s="55"/>
    </row>
    <row r="175" spans="10:13" ht="21">
      <c r="J175" s="55"/>
      <c r="K175" s="55"/>
      <c r="L175" s="55"/>
      <c r="M175" s="55"/>
    </row>
    <row r="176" spans="10:13" ht="21">
      <c r="J176" s="55"/>
      <c r="K176" s="55"/>
      <c r="L176" s="55"/>
      <c r="M176" s="55"/>
    </row>
    <row r="177" spans="10:13" ht="21">
      <c r="J177" s="55"/>
      <c r="K177" s="55"/>
      <c r="L177" s="55"/>
      <c r="M177" s="55"/>
    </row>
    <row r="178" spans="10:13" ht="21">
      <c r="J178" s="55"/>
      <c r="K178" s="55"/>
      <c r="L178" s="55"/>
      <c r="M178" s="55"/>
    </row>
    <row r="179" spans="10:13" ht="21">
      <c r="J179" s="55"/>
      <c r="K179" s="55"/>
      <c r="L179" s="55"/>
      <c r="M179" s="55"/>
    </row>
    <row r="180" spans="10:13" ht="21">
      <c r="J180" s="55"/>
      <c r="K180" s="55"/>
      <c r="L180" s="55"/>
      <c r="M180" s="55"/>
    </row>
    <row r="181" spans="10:13" ht="21">
      <c r="J181" s="55"/>
      <c r="K181" s="55"/>
      <c r="L181" s="55"/>
      <c r="M181" s="55"/>
    </row>
    <row r="182" spans="10:13" ht="21">
      <c r="J182" s="55"/>
      <c r="K182" s="55"/>
      <c r="L182" s="55"/>
      <c r="M182" s="55"/>
    </row>
    <row r="183" spans="10:13" ht="21">
      <c r="J183" s="55"/>
      <c r="K183" s="55"/>
      <c r="L183" s="55"/>
      <c r="M183" s="55"/>
    </row>
    <row r="184" spans="10:13" ht="21">
      <c r="J184" s="55"/>
      <c r="K184" s="55"/>
      <c r="L184" s="55"/>
      <c r="M184" s="55"/>
    </row>
    <row r="185" spans="10:13" ht="21">
      <c r="J185" s="55"/>
      <c r="K185" s="55"/>
      <c r="L185" s="55"/>
      <c r="M185" s="55"/>
    </row>
    <row r="186" spans="10:13" ht="21">
      <c r="J186" s="55"/>
      <c r="K186" s="55"/>
      <c r="L186" s="55"/>
      <c r="M186" s="55"/>
    </row>
    <row r="187" spans="10:13" ht="21">
      <c r="J187" s="55"/>
      <c r="K187" s="55"/>
      <c r="L187" s="55"/>
      <c r="M187" s="55"/>
    </row>
    <row r="188" spans="10:13" ht="21">
      <c r="J188" s="55"/>
      <c r="K188" s="55"/>
      <c r="L188" s="55"/>
      <c r="M188" s="55"/>
    </row>
    <row r="189" spans="10:13" ht="21">
      <c r="J189" s="55"/>
      <c r="K189" s="55"/>
      <c r="L189" s="55"/>
      <c r="M189" s="55"/>
    </row>
    <row r="190" spans="10:13" ht="21">
      <c r="J190" s="55"/>
      <c r="K190" s="55"/>
      <c r="L190" s="55"/>
      <c r="M190" s="55"/>
    </row>
    <row r="191" spans="10:13" ht="21">
      <c r="J191" s="55"/>
      <c r="K191" s="55"/>
      <c r="L191" s="55"/>
      <c r="M191" s="55"/>
    </row>
    <row r="192" spans="10:13" ht="21">
      <c r="J192" s="55"/>
      <c r="K192" s="55"/>
      <c r="L192" s="55"/>
      <c r="M192" s="55"/>
    </row>
    <row r="193" spans="10:13" ht="21">
      <c r="J193" s="55"/>
      <c r="K193" s="55"/>
      <c r="L193" s="55"/>
      <c r="M193" s="55"/>
    </row>
    <row r="194" spans="10:13" ht="21">
      <c r="J194" s="55"/>
      <c r="K194" s="55"/>
      <c r="L194" s="55"/>
      <c r="M194" s="55"/>
    </row>
    <row r="195" spans="10:13" ht="21">
      <c r="J195" s="55"/>
      <c r="K195" s="55"/>
      <c r="L195" s="55"/>
      <c r="M195" s="55"/>
    </row>
    <row r="196" spans="10:13" ht="21">
      <c r="J196" s="55"/>
      <c r="K196" s="55"/>
      <c r="L196" s="55"/>
      <c r="M196" s="55"/>
    </row>
    <row r="197" spans="10:13" ht="21">
      <c r="J197" s="55"/>
      <c r="K197" s="55"/>
      <c r="L197" s="55"/>
      <c r="M197" s="55"/>
    </row>
    <row r="198" spans="10:13" ht="21">
      <c r="J198" s="55"/>
      <c r="K198" s="55"/>
      <c r="L198" s="55"/>
      <c r="M198" s="55"/>
    </row>
    <row r="199" spans="10:13" ht="21">
      <c r="J199" s="55"/>
      <c r="K199" s="55"/>
      <c r="L199" s="55"/>
      <c r="M199" s="55"/>
    </row>
    <row r="200" spans="10:13" ht="21">
      <c r="J200" s="55"/>
      <c r="K200" s="55"/>
      <c r="L200" s="55"/>
      <c r="M200" s="55"/>
    </row>
    <row r="201" spans="10:13" ht="21">
      <c r="J201" s="55"/>
      <c r="K201" s="55"/>
      <c r="L201" s="55"/>
      <c r="M201" s="55"/>
    </row>
    <row r="202" spans="10:13" ht="21">
      <c r="J202" s="55"/>
      <c r="K202" s="55"/>
      <c r="L202" s="55"/>
      <c r="M202" s="55"/>
    </row>
    <row r="203" spans="10:13" ht="21">
      <c r="J203" s="55"/>
      <c r="K203" s="55"/>
      <c r="L203" s="55"/>
      <c r="M203" s="55"/>
    </row>
    <row r="204" spans="10:13" ht="21">
      <c r="J204" s="55"/>
      <c r="K204" s="55"/>
      <c r="L204" s="55"/>
      <c r="M204" s="55"/>
    </row>
    <row r="205" spans="10:13" ht="21">
      <c r="J205" s="55"/>
      <c r="K205" s="55"/>
      <c r="L205" s="55"/>
      <c r="M205" s="55"/>
    </row>
    <row r="206" spans="10:13" ht="21">
      <c r="J206" s="55"/>
      <c r="K206" s="55"/>
      <c r="L206" s="55"/>
      <c r="M206" s="55"/>
    </row>
    <row r="207" spans="10:13" ht="21">
      <c r="J207" s="55"/>
      <c r="K207" s="55"/>
      <c r="L207" s="55"/>
      <c r="M207" s="55"/>
    </row>
    <row r="208" spans="10:13" ht="21">
      <c r="J208" s="55"/>
      <c r="K208" s="55"/>
      <c r="L208" s="55"/>
      <c r="M208" s="55"/>
    </row>
    <row r="209" spans="10:13" ht="21">
      <c r="J209" s="55"/>
      <c r="K209" s="55"/>
      <c r="L209" s="55"/>
      <c r="M209" s="55"/>
    </row>
    <row r="210" spans="10:13" ht="21">
      <c r="J210" s="55"/>
      <c r="K210" s="55"/>
      <c r="L210" s="55"/>
      <c r="M210" s="55"/>
    </row>
    <row r="211" spans="10:13" ht="21">
      <c r="J211" s="55"/>
      <c r="K211" s="55"/>
      <c r="L211" s="55"/>
      <c r="M211" s="55"/>
    </row>
    <row r="212" spans="10:13" ht="21">
      <c r="J212" s="55"/>
      <c r="K212" s="55"/>
      <c r="L212" s="55"/>
      <c r="M212" s="55"/>
    </row>
    <row r="213" spans="10:13" ht="21">
      <c r="J213" s="55"/>
      <c r="K213" s="55"/>
      <c r="L213" s="55"/>
      <c r="M213" s="55"/>
    </row>
    <row r="214" spans="10:13" ht="21">
      <c r="J214" s="55"/>
      <c r="K214" s="55"/>
      <c r="L214" s="55"/>
      <c r="M214" s="55"/>
    </row>
    <row r="215" spans="10:13" ht="21">
      <c r="J215" s="55"/>
      <c r="K215" s="55"/>
      <c r="L215" s="55"/>
      <c r="M215" s="55"/>
    </row>
    <row r="216" spans="10:13" ht="21">
      <c r="J216" s="55"/>
      <c r="K216" s="55"/>
      <c r="L216" s="55"/>
      <c r="M216" s="55"/>
    </row>
    <row r="217" spans="10:13" ht="21">
      <c r="J217" s="55"/>
      <c r="K217" s="55"/>
      <c r="L217" s="55"/>
      <c r="M217" s="55"/>
    </row>
    <row r="218" spans="10:13" ht="21">
      <c r="J218" s="55"/>
      <c r="K218" s="55"/>
      <c r="L218" s="55"/>
      <c r="M218" s="55"/>
    </row>
    <row r="219" spans="10:13" ht="21">
      <c r="J219" s="55"/>
      <c r="K219" s="55"/>
      <c r="L219" s="55"/>
      <c r="M219" s="55"/>
    </row>
    <row r="220" spans="10:13" ht="21">
      <c r="J220" s="55"/>
      <c r="K220" s="55"/>
      <c r="L220" s="55"/>
      <c r="M220" s="55"/>
    </row>
    <row r="221" spans="10:13" ht="21">
      <c r="J221" s="55"/>
      <c r="K221" s="55"/>
      <c r="L221" s="55"/>
      <c r="M221" s="55"/>
    </row>
    <row r="222" spans="10:13" ht="21">
      <c r="J222" s="55"/>
      <c r="K222" s="55"/>
      <c r="L222" s="55"/>
      <c r="M222" s="55"/>
    </row>
    <row r="223" spans="10:13" ht="21">
      <c r="J223" s="55"/>
      <c r="K223" s="55"/>
      <c r="L223" s="55"/>
      <c r="M223" s="55"/>
    </row>
    <row r="224" spans="10:13" ht="21">
      <c r="J224" s="55"/>
      <c r="K224" s="55"/>
      <c r="L224" s="55"/>
      <c r="M224" s="55"/>
    </row>
    <row r="225" spans="10:13" ht="21">
      <c r="J225" s="55"/>
      <c r="K225" s="55"/>
      <c r="L225" s="55"/>
      <c r="M225" s="55"/>
    </row>
    <row r="226" spans="10:13" ht="21">
      <c r="J226" s="55"/>
      <c r="K226" s="55"/>
      <c r="L226" s="55"/>
      <c r="M226" s="55"/>
    </row>
    <row r="227" spans="10:13" ht="21">
      <c r="J227" s="55"/>
      <c r="K227" s="55"/>
      <c r="L227" s="55"/>
      <c r="M227" s="55"/>
    </row>
    <row r="228" spans="10:13" ht="21">
      <c r="J228" s="55"/>
      <c r="K228" s="55"/>
      <c r="L228" s="55"/>
      <c r="M228" s="55"/>
    </row>
    <row r="229" spans="10:13" ht="21">
      <c r="J229" s="55"/>
      <c r="K229" s="55"/>
      <c r="L229" s="55"/>
      <c r="M229" s="55"/>
    </row>
    <row r="230" spans="10:13" ht="21">
      <c r="J230" s="55"/>
      <c r="K230" s="55"/>
      <c r="L230" s="55"/>
      <c r="M230" s="55"/>
    </row>
    <row r="231" spans="10:13" ht="21">
      <c r="J231" s="55"/>
      <c r="K231" s="55"/>
      <c r="L231" s="55"/>
      <c r="M231" s="55"/>
    </row>
    <row r="232" spans="10:13" ht="21">
      <c r="J232" s="55"/>
      <c r="K232" s="55"/>
      <c r="L232" s="55"/>
      <c r="M232" s="55"/>
    </row>
    <row r="233" spans="10:13" ht="21">
      <c r="J233" s="55"/>
      <c r="K233" s="55"/>
      <c r="L233" s="55"/>
      <c r="M233" s="55"/>
    </row>
    <row r="234" spans="10:13" ht="21">
      <c r="J234" s="55"/>
      <c r="K234" s="55"/>
      <c r="L234" s="55"/>
      <c r="M234" s="55"/>
    </row>
    <row r="235" spans="10:13" ht="21">
      <c r="J235" s="55"/>
      <c r="K235" s="55"/>
      <c r="L235" s="55"/>
      <c r="M235" s="55"/>
    </row>
    <row r="236" spans="10:13" ht="21">
      <c r="J236" s="55"/>
      <c r="K236" s="55"/>
      <c r="L236" s="55"/>
      <c r="M236" s="55"/>
    </row>
    <row r="237" spans="10:13" ht="21">
      <c r="J237" s="55"/>
      <c r="K237" s="55"/>
      <c r="L237" s="55"/>
      <c r="M237" s="55"/>
    </row>
    <row r="238" spans="10:13" ht="21">
      <c r="J238" s="55"/>
      <c r="K238" s="55"/>
      <c r="L238" s="55"/>
      <c r="M238" s="55"/>
    </row>
    <row r="239" spans="10:13" ht="21">
      <c r="J239" s="55"/>
      <c r="K239" s="55"/>
      <c r="L239" s="55"/>
      <c r="M239" s="55"/>
    </row>
    <row r="240" spans="10:13" ht="21">
      <c r="J240" s="55"/>
      <c r="K240" s="55"/>
      <c r="L240" s="55"/>
      <c r="M240" s="55"/>
    </row>
    <row r="241" spans="10:13" ht="21">
      <c r="J241" s="55"/>
      <c r="K241" s="55"/>
      <c r="L241" s="55"/>
      <c r="M241" s="55"/>
    </row>
    <row r="242" spans="10:13" ht="21">
      <c r="J242" s="55"/>
      <c r="K242" s="55"/>
      <c r="L242" s="55"/>
      <c r="M242" s="55"/>
    </row>
    <row r="243" spans="10:13" ht="21">
      <c r="J243" s="55"/>
      <c r="K243" s="55"/>
      <c r="L243" s="55"/>
      <c r="M243" s="55"/>
    </row>
    <row r="244" spans="10:13" ht="21">
      <c r="J244" s="55"/>
      <c r="K244" s="55"/>
      <c r="L244" s="55"/>
      <c r="M244" s="55"/>
    </row>
    <row r="245" spans="10:13" ht="21">
      <c r="J245" s="55"/>
      <c r="K245" s="55"/>
      <c r="L245" s="55"/>
      <c r="M245" s="55"/>
    </row>
    <row r="246" spans="10:13" ht="21">
      <c r="J246" s="55"/>
      <c r="K246" s="55"/>
      <c r="L246" s="55"/>
      <c r="M246" s="55"/>
    </row>
    <row r="247" spans="10:13" ht="21">
      <c r="J247" s="55"/>
      <c r="K247" s="55"/>
      <c r="L247" s="55"/>
      <c r="M247" s="55"/>
    </row>
    <row r="248" spans="10:13" ht="21">
      <c r="J248" s="55"/>
      <c r="K248" s="55"/>
      <c r="L248" s="55"/>
      <c r="M248" s="55"/>
    </row>
    <row r="249" spans="10:13" ht="21">
      <c r="J249" s="55"/>
      <c r="K249" s="55"/>
      <c r="L249" s="55"/>
      <c r="M249" s="55"/>
    </row>
    <row r="250" spans="10:13" ht="21">
      <c r="J250" s="55"/>
      <c r="K250" s="55"/>
      <c r="L250" s="55"/>
      <c r="M250" s="55"/>
    </row>
    <row r="251" spans="10:13" ht="21">
      <c r="J251" s="55"/>
      <c r="K251" s="55"/>
      <c r="L251" s="55"/>
      <c r="M251" s="55"/>
    </row>
    <row r="252" spans="10:13" ht="21">
      <c r="J252" s="55"/>
      <c r="K252" s="55"/>
      <c r="L252" s="55"/>
      <c r="M252" s="55"/>
    </row>
    <row r="253" spans="10:13" ht="21">
      <c r="J253" s="55"/>
      <c r="K253" s="55"/>
      <c r="L253" s="55"/>
      <c r="M253" s="55"/>
    </row>
    <row r="254" spans="10:13" ht="21">
      <c r="J254" s="55"/>
      <c r="K254" s="55"/>
      <c r="L254" s="55"/>
      <c r="M254" s="55"/>
    </row>
    <row r="255" spans="10:13" ht="21">
      <c r="J255" s="55"/>
      <c r="K255" s="55"/>
      <c r="L255" s="55"/>
      <c r="M255" s="55"/>
    </row>
    <row r="256" spans="10:13" ht="21">
      <c r="J256" s="55"/>
      <c r="K256" s="55"/>
      <c r="L256" s="55"/>
      <c r="M256" s="55"/>
    </row>
    <row r="257" spans="10:13" ht="21">
      <c r="J257" s="55"/>
      <c r="K257" s="55"/>
      <c r="L257" s="55"/>
      <c r="M257" s="55"/>
    </row>
    <row r="258" spans="10:13" ht="21">
      <c r="J258" s="55"/>
      <c r="K258" s="55"/>
      <c r="L258" s="55"/>
      <c r="M258" s="55"/>
    </row>
    <row r="259" spans="10:13" ht="21">
      <c r="J259" s="55"/>
      <c r="K259" s="55"/>
      <c r="L259" s="55"/>
      <c r="M259" s="55"/>
    </row>
    <row r="260" spans="10:13" ht="21">
      <c r="J260" s="55"/>
      <c r="K260" s="55"/>
      <c r="L260" s="55"/>
      <c r="M260" s="55"/>
    </row>
    <row r="261" spans="10:13" ht="21">
      <c r="J261" s="55"/>
      <c r="K261" s="55"/>
      <c r="L261" s="55"/>
      <c r="M261" s="55"/>
    </row>
    <row r="262" spans="10:13" ht="21">
      <c r="J262" s="55"/>
      <c r="K262" s="55"/>
      <c r="L262" s="55"/>
      <c r="M262" s="55"/>
    </row>
    <row r="263" spans="10:13" ht="21">
      <c r="J263" s="55"/>
      <c r="K263" s="55"/>
      <c r="L263" s="55"/>
      <c r="M263" s="55"/>
    </row>
    <row r="264" spans="10:13" ht="21">
      <c r="J264" s="55"/>
      <c r="K264" s="55"/>
      <c r="L264" s="55"/>
      <c r="M264" s="55"/>
    </row>
    <row r="265" spans="10:13" ht="21">
      <c r="J265" s="55"/>
      <c r="K265" s="55"/>
      <c r="L265" s="55"/>
      <c r="M265" s="55"/>
    </row>
    <row r="266" spans="10:13" ht="21">
      <c r="J266" s="55"/>
      <c r="K266" s="55"/>
      <c r="L266" s="55"/>
      <c r="M266" s="55"/>
    </row>
    <row r="267" spans="10:13" ht="21">
      <c r="J267" s="55"/>
      <c r="K267" s="55"/>
      <c r="L267" s="55"/>
      <c r="M267" s="55"/>
    </row>
    <row r="268" spans="10:13" ht="21">
      <c r="J268" s="55"/>
      <c r="K268" s="55"/>
      <c r="L268" s="55"/>
      <c r="M268" s="55"/>
    </row>
    <row r="269" spans="10:13" ht="21">
      <c r="J269" s="55"/>
      <c r="K269" s="55"/>
      <c r="L269" s="55"/>
      <c r="M269" s="55"/>
    </row>
    <row r="270" spans="10:13" ht="21">
      <c r="J270" s="55"/>
      <c r="K270" s="55"/>
      <c r="L270" s="55"/>
      <c r="M270" s="55"/>
    </row>
    <row r="271" spans="10:13" ht="21">
      <c r="J271" s="55"/>
      <c r="K271" s="55"/>
      <c r="L271" s="55"/>
      <c r="M271" s="55"/>
    </row>
    <row r="272" spans="10:13" ht="21">
      <c r="J272" s="55"/>
      <c r="K272" s="55"/>
      <c r="L272" s="55"/>
      <c r="M272" s="55"/>
    </row>
    <row r="273" spans="10:13" ht="21">
      <c r="J273" s="55"/>
      <c r="K273" s="55"/>
      <c r="L273" s="55"/>
      <c r="M273" s="55"/>
    </row>
    <row r="274" spans="10:13" ht="21">
      <c r="J274" s="55"/>
      <c r="K274" s="55"/>
      <c r="L274" s="55"/>
      <c r="M274" s="55"/>
    </row>
    <row r="275" spans="10:13" ht="21">
      <c r="J275" s="55"/>
      <c r="K275" s="55"/>
      <c r="L275" s="55"/>
      <c r="M275" s="55"/>
    </row>
    <row r="276" spans="10:13" ht="21">
      <c r="J276" s="55"/>
      <c r="K276" s="55"/>
      <c r="L276" s="55"/>
      <c r="M276" s="55"/>
    </row>
    <row r="277" spans="10:13" ht="21">
      <c r="J277" s="55"/>
      <c r="K277" s="55"/>
      <c r="L277" s="55"/>
      <c r="M277" s="55"/>
    </row>
    <row r="278" spans="10:13" ht="21">
      <c r="J278" s="55"/>
      <c r="K278" s="55"/>
      <c r="L278" s="55"/>
      <c r="M278" s="55"/>
    </row>
    <row r="279" spans="10:13" ht="21">
      <c r="J279" s="55"/>
      <c r="K279" s="55"/>
      <c r="L279" s="55"/>
      <c r="M279" s="55"/>
    </row>
    <row r="280" spans="10:13" ht="21">
      <c r="J280" s="55"/>
      <c r="K280" s="55"/>
      <c r="L280" s="55"/>
      <c r="M280" s="55"/>
    </row>
    <row r="281" spans="10:13" ht="21">
      <c r="J281" s="55"/>
      <c r="K281" s="55"/>
      <c r="L281" s="55"/>
      <c r="M281" s="55"/>
    </row>
    <row r="282" spans="10:13" ht="21">
      <c r="J282" s="55"/>
      <c r="K282" s="55"/>
      <c r="L282" s="55"/>
      <c r="M282" s="55"/>
    </row>
    <row r="283" spans="10:13" ht="21">
      <c r="J283" s="55"/>
      <c r="K283" s="55"/>
      <c r="L283" s="55"/>
      <c r="M283" s="55"/>
    </row>
    <row r="284" spans="10:13" ht="21">
      <c r="J284" s="55"/>
      <c r="K284" s="55"/>
      <c r="L284" s="55"/>
      <c r="M284" s="55"/>
    </row>
    <row r="285" spans="10:13" ht="21">
      <c r="J285" s="55"/>
      <c r="K285" s="55"/>
      <c r="L285" s="55"/>
      <c r="M285" s="55"/>
    </row>
    <row r="286" spans="10:13" ht="21">
      <c r="J286" s="55"/>
      <c r="K286" s="55"/>
      <c r="L286" s="55"/>
      <c r="M286" s="55"/>
    </row>
    <row r="287" spans="10:13" ht="21">
      <c r="J287" s="55"/>
      <c r="K287" s="55"/>
      <c r="L287" s="55"/>
      <c r="M287" s="55"/>
    </row>
    <row r="288" spans="10:13" ht="21">
      <c r="J288" s="55"/>
      <c r="K288" s="55"/>
      <c r="L288" s="55"/>
      <c r="M288" s="55"/>
    </row>
    <row r="289" spans="10:13" ht="21">
      <c r="J289" s="55"/>
      <c r="K289" s="55"/>
      <c r="L289" s="55"/>
      <c r="M289" s="55"/>
    </row>
    <row r="290" spans="10:13" ht="21">
      <c r="J290" s="55"/>
      <c r="K290" s="55"/>
      <c r="L290" s="55"/>
      <c r="M290" s="55"/>
    </row>
    <row r="291" spans="10:13" ht="21">
      <c r="J291" s="55"/>
      <c r="K291" s="55"/>
      <c r="L291" s="55"/>
      <c r="M291" s="55"/>
    </row>
    <row r="292" spans="10:13" ht="21">
      <c r="J292" s="55"/>
      <c r="K292" s="55"/>
      <c r="L292" s="55"/>
      <c r="M292" s="55"/>
    </row>
    <row r="293" spans="10:13" ht="21">
      <c r="J293" s="55"/>
      <c r="K293" s="55"/>
      <c r="L293" s="55"/>
      <c r="M293" s="55"/>
    </row>
    <row r="294" spans="10:13" ht="21">
      <c r="J294" s="55"/>
      <c r="K294" s="55"/>
      <c r="L294" s="55"/>
      <c r="M294" s="55"/>
    </row>
    <row r="295" spans="10:13" ht="21">
      <c r="J295" s="55"/>
      <c r="K295" s="55"/>
      <c r="L295" s="55"/>
      <c r="M295" s="55"/>
    </row>
    <row r="296" spans="10:13" ht="21">
      <c r="J296" s="55"/>
      <c r="K296" s="55"/>
      <c r="L296" s="55"/>
      <c r="M296" s="55"/>
    </row>
    <row r="297" spans="10:13" ht="21">
      <c r="J297" s="55"/>
      <c r="K297" s="55"/>
      <c r="L297" s="55"/>
      <c r="M297" s="55"/>
    </row>
    <row r="298" spans="10:13" ht="21">
      <c r="J298" s="55"/>
      <c r="K298" s="55"/>
      <c r="L298" s="55"/>
      <c r="M298" s="55"/>
    </row>
    <row r="299" spans="10:13" ht="21">
      <c r="J299" s="55"/>
      <c r="K299" s="55"/>
      <c r="L299" s="55"/>
      <c r="M299" s="55"/>
    </row>
    <row r="300" spans="10:13" ht="21">
      <c r="J300" s="55"/>
      <c r="K300" s="55"/>
      <c r="L300" s="55"/>
      <c r="M300" s="55"/>
    </row>
    <row r="301" spans="10:13" ht="21">
      <c r="J301" s="55"/>
      <c r="K301" s="55"/>
      <c r="L301" s="55"/>
      <c r="M301" s="55"/>
    </row>
    <row r="302" spans="10:13" ht="21">
      <c r="J302" s="55"/>
      <c r="K302" s="55"/>
      <c r="L302" s="55"/>
      <c r="M302" s="55"/>
    </row>
    <row r="303" spans="10:13" ht="21">
      <c r="J303" s="55"/>
      <c r="K303" s="55"/>
      <c r="L303" s="55"/>
      <c r="M303" s="55"/>
    </row>
    <row r="304" spans="10:13" ht="21">
      <c r="J304" s="55"/>
      <c r="K304" s="55"/>
      <c r="L304" s="55"/>
      <c r="M304" s="55"/>
    </row>
    <row r="305" spans="10:13" ht="21">
      <c r="J305" s="55"/>
      <c r="K305" s="55"/>
      <c r="L305" s="55"/>
      <c r="M305" s="55"/>
    </row>
    <row r="306" spans="10:13" ht="21">
      <c r="J306" s="55"/>
      <c r="K306" s="55"/>
      <c r="L306" s="55"/>
      <c r="M306" s="55"/>
    </row>
    <row r="307" spans="10:13" ht="21">
      <c r="J307" s="55"/>
      <c r="K307" s="55"/>
      <c r="L307" s="55"/>
      <c r="M307" s="55"/>
    </row>
    <row r="308" spans="10:13" ht="21">
      <c r="J308" s="55"/>
      <c r="K308" s="55"/>
      <c r="L308" s="55"/>
      <c r="M308" s="55"/>
    </row>
    <row r="309" spans="10:13" ht="21">
      <c r="J309" s="55"/>
      <c r="K309" s="55"/>
      <c r="L309" s="55"/>
      <c r="M309" s="55"/>
    </row>
    <row r="310" spans="10:13" ht="21">
      <c r="J310" s="55"/>
      <c r="K310" s="55"/>
      <c r="L310" s="55"/>
      <c r="M310" s="55"/>
    </row>
    <row r="311" spans="10:13" ht="21">
      <c r="J311" s="55"/>
      <c r="K311" s="55"/>
      <c r="L311" s="55"/>
      <c r="M311" s="55"/>
    </row>
    <row r="312" spans="10:13" ht="21">
      <c r="J312" s="55"/>
      <c r="K312" s="55"/>
      <c r="L312" s="55"/>
      <c r="M312" s="55"/>
    </row>
    <row r="313" spans="10:13" ht="21">
      <c r="J313" s="55"/>
      <c r="K313" s="55"/>
      <c r="L313" s="55"/>
      <c r="M313" s="55"/>
    </row>
    <row r="314" spans="10:13" ht="21">
      <c r="J314" s="55"/>
      <c r="K314" s="55"/>
      <c r="L314" s="55"/>
      <c r="M314" s="55"/>
    </row>
    <row r="315" spans="10:13" ht="21">
      <c r="J315" s="55"/>
      <c r="K315" s="55"/>
      <c r="L315" s="55"/>
      <c r="M315" s="55"/>
    </row>
    <row r="316" spans="10:13" ht="21">
      <c r="J316" s="55"/>
      <c r="K316" s="55"/>
      <c r="L316" s="55"/>
      <c r="M316" s="55"/>
    </row>
    <row r="317" spans="10:13" ht="21">
      <c r="J317" s="55"/>
      <c r="K317" s="55"/>
      <c r="L317" s="55"/>
      <c r="M317" s="55"/>
    </row>
    <row r="318" spans="10:13" ht="21">
      <c r="J318" s="55"/>
      <c r="K318" s="55"/>
      <c r="L318" s="55"/>
      <c r="M318" s="55"/>
    </row>
    <row r="319" spans="10:13" ht="21">
      <c r="J319" s="55"/>
      <c r="K319" s="55"/>
      <c r="L319" s="55"/>
      <c r="M319" s="55"/>
    </row>
    <row r="320" spans="10:13" ht="21">
      <c r="J320" s="55"/>
      <c r="K320" s="55"/>
      <c r="L320" s="55"/>
      <c r="M320" s="55"/>
    </row>
    <row r="321" spans="10:13" ht="21">
      <c r="J321" s="55"/>
      <c r="K321" s="55"/>
      <c r="L321" s="55"/>
      <c r="M321" s="55"/>
    </row>
    <row r="322" spans="10:13" ht="21">
      <c r="J322" s="55"/>
      <c r="K322" s="55"/>
      <c r="L322" s="55"/>
      <c r="M322" s="55"/>
    </row>
    <row r="323" spans="10:13" ht="21">
      <c r="J323" s="55"/>
      <c r="K323" s="55"/>
      <c r="L323" s="55"/>
      <c r="M323" s="55"/>
    </row>
    <row r="324" spans="10:13" ht="21">
      <c r="J324" s="55"/>
      <c r="K324" s="55"/>
      <c r="L324" s="55"/>
      <c r="M324" s="55"/>
    </row>
    <row r="325" spans="10:13" ht="21">
      <c r="J325" s="55"/>
      <c r="K325" s="55"/>
      <c r="L325" s="55"/>
      <c r="M325" s="55"/>
    </row>
    <row r="326" spans="10:13" ht="21">
      <c r="J326" s="55"/>
      <c r="K326" s="55"/>
      <c r="L326" s="55"/>
      <c r="M326" s="55"/>
    </row>
    <row r="327" spans="10:13" ht="21">
      <c r="J327" s="55"/>
      <c r="K327" s="55"/>
      <c r="L327" s="55"/>
      <c r="M327" s="55"/>
    </row>
    <row r="328" spans="10:13" ht="21">
      <c r="J328" s="55"/>
      <c r="K328" s="55"/>
      <c r="L328" s="55"/>
      <c r="M328" s="55"/>
    </row>
    <row r="329" spans="10:13" ht="21">
      <c r="J329" s="55"/>
      <c r="K329" s="55"/>
      <c r="L329" s="55"/>
      <c r="M329" s="55"/>
    </row>
    <row r="330" spans="10:13" ht="21">
      <c r="J330" s="55"/>
      <c r="K330" s="55"/>
      <c r="L330" s="55"/>
      <c r="M330" s="55"/>
    </row>
    <row r="331" spans="10:13" ht="21">
      <c r="J331" s="55"/>
      <c r="K331" s="55"/>
      <c r="L331" s="55"/>
      <c r="M331" s="55"/>
    </row>
    <row r="332" spans="10:13" ht="21">
      <c r="J332" s="55"/>
      <c r="K332" s="55"/>
      <c r="L332" s="55"/>
      <c r="M332" s="55"/>
    </row>
    <row r="333" spans="10:13" ht="21">
      <c r="J333" s="55"/>
      <c r="K333" s="55"/>
      <c r="L333" s="55"/>
      <c r="M333" s="55"/>
    </row>
    <row r="334" spans="10:13" ht="21">
      <c r="J334" s="55"/>
      <c r="K334" s="55"/>
      <c r="L334" s="55"/>
      <c r="M334" s="55"/>
    </row>
    <row r="335" spans="10:13" ht="21">
      <c r="J335" s="55"/>
      <c r="K335" s="55"/>
      <c r="L335" s="55"/>
      <c r="M335" s="55"/>
    </row>
    <row r="336" spans="10:13" ht="21">
      <c r="J336" s="55"/>
      <c r="K336" s="55"/>
      <c r="L336" s="55"/>
      <c r="M336" s="55"/>
    </row>
    <row r="337" spans="10:13" ht="21">
      <c r="J337" s="55"/>
      <c r="K337" s="55"/>
      <c r="L337" s="55"/>
      <c r="M337" s="55"/>
    </row>
    <row r="338" spans="10:13" ht="21">
      <c r="J338" s="55"/>
      <c r="K338" s="55"/>
      <c r="L338" s="55"/>
      <c r="M338" s="55"/>
    </row>
    <row r="339" spans="10:13" ht="21">
      <c r="J339" s="55"/>
      <c r="K339" s="55"/>
      <c r="L339" s="55"/>
      <c r="M339" s="55"/>
    </row>
    <row r="340" spans="10:13" ht="21">
      <c r="J340" s="55"/>
      <c r="K340" s="55"/>
      <c r="L340" s="55"/>
      <c r="M340" s="55"/>
    </row>
    <row r="341" spans="10:13" ht="21">
      <c r="J341" s="55"/>
      <c r="K341" s="55"/>
      <c r="L341" s="55"/>
      <c r="M341" s="55"/>
    </row>
    <row r="342" spans="10:13" ht="21">
      <c r="J342" s="55"/>
      <c r="K342" s="55"/>
      <c r="L342" s="55"/>
      <c r="M342" s="55"/>
    </row>
    <row r="343" spans="10:13" ht="21">
      <c r="J343" s="55"/>
      <c r="K343" s="55"/>
      <c r="L343" s="55"/>
      <c r="M343" s="55"/>
    </row>
    <row r="344" spans="10:13" ht="21">
      <c r="J344" s="55"/>
      <c r="K344" s="55"/>
      <c r="L344" s="55"/>
      <c r="M344" s="55"/>
    </row>
    <row r="345" spans="10:13" ht="21">
      <c r="J345" s="55"/>
      <c r="K345" s="55"/>
      <c r="L345" s="55"/>
      <c r="M345" s="55"/>
    </row>
    <row r="346" spans="10:13" ht="21">
      <c r="J346" s="55"/>
      <c r="K346" s="55"/>
      <c r="L346" s="55"/>
      <c r="M346" s="55"/>
    </row>
    <row r="347" spans="10:13" ht="21">
      <c r="J347" s="55"/>
      <c r="K347" s="55"/>
      <c r="L347" s="55"/>
      <c r="M347" s="55"/>
    </row>
    <row r="348" spans="10:13" ht="21">
      <c r="J348" s="55"/>
      <c r="K348" s="55"/>
      <c r="L348" s="55"/>
      <c r="M348" s="55"/>
    </row>
    <row r="349" spans="10:13" ht="21">
      <c r="J349" s="55"/>
      <c r="K349" s="55"/>
      <c r="L349" s="55"/>
      <c r="M349" s="55"/>
    </row>
    <row r="350" spans="10:13" ht="21">
      <c r="J350" s="55"/>
      <c r="K350" s="55"/>
      <c r="L350" s="55"/>
      <c r="M350" s="55"/>
    </row>
    <row r="351" spans="10:13" ht="21">
      <c r="J351" s="55"/>
      <c r="K351" s="55"/>
      <c r="L351" s="55"/>
      <c r="M351" s="55"/>
    </row>
    <row r="352" spans="10:13" ht="21">
      <c r="J352" s="55"/>
      <c r="K352" s="55"/>
      <c r="L352" s="55"/>
      <c r="M352" s="55"/>
    </row>
    <row r="353" spans="10:13" ht="21">
      <c r="J353" s="55"/>
      <c r="K353" s="55"/>
      <c r="L353" s="55"/>
      <c r="M353" s="55"/>
    </row>
    <row r="354" spans="10:13" ht="21">
      <c r="J354" s="55"/>
      <c r="K354" s="55"/>
      <c r="L354" s="55"/>
      <c r="M354" s="55"/>
    </row>
    <row r="355" spans="10:13" ht="21">
      <c r="J355" s="55"/>
      <c r="K355" s="55"/>
      <c r="L355" s="55"/>
      <c r="M355" s="55"/>
    </row>
    <row r="356" spans="10:13" ht="21">
      <c r="J356" s="55"/>
      <c r="K356" s="55"/>
      <c r="L356" s="55"/>
      <c r="M356" s="55"/>
    </row>
    <row r="357" spans="10:13" ht="21">
      <c r="J357" s="55"/>
      <c r="K357" s="55"/>
      <c r="L357" s="55"/>
      <c r="M357" s="55"/>
    </row>
    <row r="358" spans="10:13" ht="21">
      <c r="J358" s="55"/>
      <c r="K358" s="55"/>
      <c r="L358" s="55"/>
      <c r="M358" s="55"/>
    </row>
    <row r="359" spans="10:13" ht="21">
      <c r="J359" s="55"/>
      <c r="K359" s="55"/>
      <c r="L359" s="55"/>
      <c r="M359" s="55"/>
    </row>
    <row r="360" spans="10:13" ht="21">
      <c r="J360" s="55"/>
      <c r="K360" s="55"/>
      <c r="L360" s="55"/>
      <c r="M360" s="55"/>
    </row>
    <row r="361" spans="10:13" ht="21">
      <c r="J361" s="55"/>
      <c r="K361" s="55"/>
      <c r="L361" s="55"/>
      <c r="M361" s="55"/>
    </row>
    <row r="362" spans="10:13" ht="21">
      <c r="J362" s="55"/>
      <c r="K362" s="55"/>
      <c r="L362" s="55"/>
      <c r="M362" s="55"/>
    </row>
    <row r="363" spans="10:13" ht="21">
      <c r="J363" s="55"/>
      <c r="K363" s="55"/>
      <c r="L363" s="55"/>
      <c r="M363" s="55"/>
    </row>
    <row r="364" spans="10:13" ht="21">
      <c r="J364" s="55"/>
      <c r="K364" s="55"/>
      <c r="L364" s="55"/>
      <c r="M364" s="55"/>
    </row>
    <row r="365" spans="10:13" ht="21">
      <c r="J365" s="55"/>
      <c r="K365" s="55"/>
      <c r="L365" s="55"/>
      <c r="M365" s="55"/>
    </row>
    <row r="366" spans="10:13" ht="21">
      <c r="J366" s="55"/>
      <c r="K366" s="55"/>
      <c r="L366" s="55"/>
      <c r="M366" s="55"/>
    </row>
    <row r="367" spans="10:13" ht="21">
      <c r="J367" s="55"/>
      <c r="K367" s="55"/>
      <c r="L367" s="55"/>
      <c r="M367" s="55"/>
    </row>
    <row r="368" spans="10:13" ht="21">
      <c r="J368" s="55"/>
      <c r="K368" s="55"/>
      <c r="L368" s="55"/>
      <c r="M368" s="55"/>
    </row>
    <row r="369" spans="10:13" ht="21">
      <c r="J369" s="55"/>
      <c r="K369" s="55"/>
      <c r="L369" s="55"/>
      <c r="M369" s="55"/>
    </row>
    <row r="370" spans="10:13" ht="21">
      <c r="J370" s="55"/>
      <c r="K370" s="55"/>
      <c r="L370" s="55"/>
      <c r="M370" s="55"/>
    </row>
    <row r="371" spans="10:13" ht="21">
      <c r="J371" s="55"/>
      <c r="K371" s="55"/>
      <c r="L371" s="55"/>
      <c r="M371" s="55"/>
    </row>
    <row r="372" spans="10:13" ht="21">
      <c r="J372" s="55"/>
      <c r="K372" s="55"/>
      <c r="L372" s="55"/>
      <c r="M372" s="55"/>
    </row>
    <row r="373" spans="10:13" ht="21">
      <c r="J373" s="55"/>
      <c r="K373" s="55"/>
      <c r="L373" s="55"/>
      <c r="M373" s="55"/>
    </row>
    <row r="374" spans="10:13" ht="21">
      <c r="J374" s="55"/>
      <c r="K374" s="55"/>
      <c r="L374" s="55"/>
      <c r="M374" s="55"/>
    </row>
    <row r="375" spans="10:13" ht="21">
      <c r="J375" s="55"/>
      <c r="K375" s="55"/>
      <c r="L375" s="55"/>
      <c r="M375" s="55"/>
    </row>
    <row r="376" spans="10:13" ht="21">
      <c r="J376" s="55"/>
      <c r="K376" s="55"/>
      <c r="L376" s="55"/>
      <c r="M376" s="55"/>
    </row>
    <row r="377" spans="10:13" ht="21">
      <c r="J377" s="55"/>
      <c r="K377" s="55"/>
      <c r="L377" s="55"/>
      <c r="M377" s="55"/>
    </row>
    <row r="378" spans="10:13" ht="21">
      <c r="J378" s="55"/>
      <c r="K378" s="55"/>
      <c r="L378" s="55"/>
      <c r="M378" s="55"/>
    </row>
    <row r="379" spans="10:13" ht="21">
      <c r="J379" s="55"/>
      <c r="K379" s="55"/>
      <c r="L379" s="55"/>
      <c r="M379" s="55"/>
    </row>
    <row r="380" spans="10:13" ht="21">
      <c r="J380" s="55"/>
      <c r="K380" s="55"/>
      <c r="L380" s="55"/>
      <c r="M380" s="55"/>
    </row>
    <row r="381" spans="10:13" ht="21">
      <c r="J381" s="55"/>
      <c r="K381" s="55"/>
      <c r="L381" s="55"/>
      <c r="M381" s="55"/>
    </row>
    <row r="382" spans="10:13" ht="21">
      <c r="J382" s="55"/>
      <c r="K382" s="55"/>
      <c r="L382" s="55"/>
      <c r="M382" s="55"/>
    </row>
    <row r="383" spans="10:13" ht="21">
      <c r="J383" s="55"/>
      <c r="K383" s="55"/>
      <c r="L383" s="55"/>
      <c r="M383" s="55"/>
    </row>
    <row r="384" spans="10:13" ht="21">
      <c r="J384" s="55"/>
      <c r="K384" s="55"/>
      <c r="L384" s="55"/>
      <c r="M384" s="55"/>
    </row>
    <row r="385" spans="10:13" ht="21">
      <c r="J385" s="55"/>
      <c r="K385" s="55"/>
      <c r="L385" s="55"/>
      <c r="M385" s="55"/>
    </row>
    <row r="386" spans="10:13" ht="21">
      <c r="J386" s="55"/>
      <c r="K386" s="55"/>
      <c r="L386" s="55"/>
      <c r="M386" s="55"/>
    </row>
    <row r="387" spans="10:13" ht="21">
      <c r="J387" s="55"/>
      <c r="K387" s="55"/>
      <c r="L387" s="55"/>
      <c r="M387" s="55"/>
    </row>
    <row r="388" spans="10:13" ht="21">
      <c r="J388" s="55"/>
      <c r="K388" s="55"/>
      <c r="L388" s="55"/>
      <c r="M388" s="55"/>
    </row>
    <row r="389" spans="10:13" ht="21">
      <c r="J389" s="55"/>
      <c r="K389" s="55"/>
      <c r="L389" s="55"/>
      <c r="M389" s="55"/>
    </row>
    <row r="390" spans="10:13" ht="21">
      <c r="J390" s="55"/>
      <c r="K390" s="55"/>
      <c r="L390" s="55"/>
      <c r="M390" s="55"/>
    </row>
    <row r="391" spans="10:13" ht="21">
      <c r="J391" s="55"/>
      <c r="K391" s="55"/>
      <c r="L391" s="55"/>
      <c r="M391" s="55"/>
    </row>
    <row r="392" spans="10:13" ht="21">
      <c r="J392" s="55"/>
      <c r="K392" s="55"/>
      <c r="L392" s="55"/>
      <c r="M392" s="55"/>
    </row>
    <row r="393" spans="10:13" ht="21">
      <c r="J393" s="55"/>
      <c r="K393" s="55"/>
      <c r="L393" s="55"/>
      <c r="M393" s="55"/>
    </row>
    <row r="394" spans="10:13" ht="21">
      <c r="J394" s="55"/>
      <c r="K394" s="55"/>
      <c r="L394" s="55"/>
      <c r="M394" s="55"/>
    </row>
    <row r="395" spans="10:13" ht="21">
      <c r="J395" s="55"/>
      <c r="K395" s="55"/>
      <c r="L395" s="55"/>
      <c r="M395" s="55"/>
    </row>
    <row r="396" spans="10:13" ht="21">
      <c r="J396" s="55"/>
      <c r="K396" s="55"/>
      <c r="L396" s="55"/>
      <c r="M396" s="55"/>
    </row>
    <row r="397" spans="10:13" ht="21">
      <c r="J397" s="55"/>
      <c r="K397" s="55"/>
      <c r="L397" s="55"/>
      <c r="M397" s="55"/>
    </row>
    <row r="398" spans="10:13" ht="21">
      <c r="J398" s="55"/>
      <c r="K398" s="55"/>
      <c r="L398" s="55"/>
      <c r="M398" s="55"/>
    </row>
    <row r="399" spans="10:13" ht="21">
      <c r="J399" s="55"/>
      <c r="K399" s="55"/>
      <c r="L399" s="55"/>
      <c r="M399" s="55"/>
    </row>
    <row r="400" spans="10:13" ht="21">
      <c r="J400" s="55"/>
      <c r="K400" s="55"/>
      <c r="L400" s="55"/>
      <c r="M400" s="55"/>
    </row>
    <row r="401" spans="10:13" ht="21">
      <c r="J401" s="55"/>
      <c r="K401" s="55"/>
      <c r="L401" s="55"/>
      <c r="M401" s="55"/>
    </row>
    <row r="402" spans="10:13" ht="21">
      <c r="J402" s="55"/>
      <c r="K402" s="55"/>
      <c r="L402" s="55"/>
      <c r="M402" s="55"/>
    </row>
    <row r="403" spans="10:13" ht="21">
      <c r="J403" s="55"/>
      <c r="K403" s="55"/>
      <c r="L403" s="55"/>
      <c r="M403" s="55"/>
    </row>
    <row r="404" spans="10:13" ht="21">
      <c r="J404" s="55"/>
      <c r="K404" s="55"/>
      <c r="L404" s="55"/>
      <c r="M404" s="55"/>
    </row>
    <row r="405" spans="10:13" ht="21">
      <c r="J405" s="55"/>
      <c r="K405" s="55"/>
      <c r="L405" s="55"/>
      <c r="M405" s="55"/>
    </row>
    <row r="406" spans="10:13" ht="21">
      <c r="J406" s="55"/>
      <c r="K406" s="55"/>
      <c r="L406" s="55"/>
      <c r="M406" s="55"/>
    </row>
    <row r="407" spans="10:13" ht="21">
      <c r="J407" s="55"/>
      <c r="K407" s="55"/>
      <c r="L407" s="55"/>
      <c r="M407" s="55"/>
    </row>
    <row r="408" spans="10:13" ht="21">
      <c r="J408" s="55"/>
      <c r="K408" s="55"/>
      <c r="L408" s="55"/>
      <c r="M408" s="55"/>
    </row>
    <row r="409" spans="10:13" ht="21">
      <c r="J409" s="55"/>
      <c r="K409" s="55"/>
      <c r="L409" s="55"/>
      <c r="M409" s="55"/>
    </row>
    <row r="410" spans="10:13" ht="21">
      <c r="J410" s="55"/>
      <c r="K410" s="55"/>
      <c r="L410" s="55"/>
      <c r="M410" s="55"/>
    </row>
    <row r="411" spans="10:13" ht="21">
      <c r="J411" s="55"/>
      <c r="K411" s="55"/>
      <c r="L411" s="55"/>
      <c r="M411" s="55"/>
    </row>
    <row r="412" spans="10:13" ht="21">
      <c r="J412" s="55"/>
      <c r="K412" s="55"/>
      <c r="L412" s="55"/>
      <c r="M412" s="55"/>
    </row>
    <row r="413" spans="10:13" ht="21">
      <c r="J413" s="55"/>
      <c r="K413" s="55"/>
      <c r="L413" s="55"/>
      <c r="M413" s="55"/>
    </row>
    <row r="414" spans="10:13" ht="21">
      <c r="J414" s="55"/>
      <c r="K414" s="55"/>
      <c r="L414" s="55"/>
      <c r="M414" s="55"/>
    </row>
    <row r="415" spans="10:13" ht="21">
      <c r="J415" s="55"/>
      <c r="K415" s="55"/>
      <c r="L415" s="55"/>
      <c r="M415" s="55"/>
    </row>
    <row r="416" spans="10:13" ht="21">
      <c r="J416" s="55"/>
      <c r="K416" s="55"/>
      <c r="L416" s="55"/>
      <c r="M416" s="55"/>
    </row>
    <row r="417" spans="10:13" ht="21">
      <c r="J417" s="55"/>
      <c r="K417" s="55"/>
      <c r="L417" s="55"/>
      <c r="M417" s="55"/>
    </row>
    <row r="418" spans="10:13" ht="21">
      <c r="J418" s="55"/>
      <c r="K418" s="55"/>
      <c r="L418" s="55"/>
      <c r="M418" s="55"/>
    </row>
    <row r="419" spans="10:13" ht="21">
      <c r="J419" s="55"/>
      <c r="K419" s="55"/>
      <c r="L419" s="55"/>
      <c r="M419" s="55"/>
    </row>
    <row r="420" spans="10:13" ht="21">
      <c r="J420" s="55"/>
      <c r="K420" s="55"/>
      <c r="L420" s="55"/>
      <c r="M420" s="55"/>
    </row>
    <row r="421" spans="10:13" ht="21">
      <c r="J421" s="55"/>
      <c r="K421" s="55"/>
      <c r="L421" s="55"/>
      <c r="M421" s="55"/>
    </row>
    <row r="422" spans="10:13" ht="21">
      <c r="J422" s="55"/>
      <c r="K422" s="55"/>
      <c r="L422" s="55"/>
      <c r="M422" s="55"/>
    </row>
    <row r="423" spans="10:13" ht="21">
      <c r="J423" s="55"/>
      <c r="K423" s="55"/>
      <c r="L423" s="55"/>
      <c r="M423" s="55"/>
    </row>
    <row r="424" spans="10:13" ht="21">
      <c r="J424" s="55"/>
      <c r="K424" s="55"/>
      <c r="L424" s="55"/>
      <c r="M424" s="55"/>
    </row>
    <row r="425" spans="10:13" ht="21">
      <c r="J425" s="55"/>
      <c r="K425" s="55"/>
      <c r="L425" s="55"/>
      <c r="M425" s="55"/>
    </row>
    <row r="426" spans="10:13" ht="21">
      <c r="J426" s="55"/>
      <c r="K426" s="55"/>
      <c r="L426" s="55"/>
      <c r="M426" s="55"/>
    </row>
    <row r="427" spans="10:13" ht="21">
      <c r="J427" s="55"/>
      <c r="K427" s="55"/>
      <c r="L427" s="55"/>
      <c r="M427" s="55"/>
    </row>
    <row r="428" spans="10:13" ht="21">
      <c r="J428" s="55"/>
      <c r="K428" s="55"/>
      <c r="L428" s="55"/>
      <c r="M428" s="55"/>
    </row>
    <row r="429" spans="10:13" ht="21">
      <c r="J429" s="55"/>
      <c r="K429" s="55"/>
      <c r="L429" s="55"/>
      <c r="M429" s="55"/>
    </row>
    <row r="430" spans="10:13" ht="21">
      <c r="J430" s="55"/>
      <c r="K430" s="55"/>
      <c r="L430" s="55"/>
      <c r="M430" s="55"/>
    </row>
    <row r="431" spans="10:13" ht="21">
      <c r="J431" s="55"/>
      <c r="K431" s="55"/>
      <c r="L431" s="55"/>
      <c r="M431" s="55"/>
    </row>
    <row r="432" spans="10:13" ht="21">
      <c r="J432" s="55"/>
      <c r="K432" s="55"/>
      <c r="L432" s="55"/>
      <c r="M432" s="55"/>
    </row>
    <row r="433" spans="10:13" ht="21">
      <c r="J433" s="55"/>
      <c r="K433" s="55"/>
      <c r="L433" s="55"/>
      <c r="M433" s="55"/>
    </row>
    <row r="434" spans="10:13" ht="21">
      <c r="J434" s="55"/>
      <c r="K434" s="55"/>
      <c r="L434" s="55"/>
      <c r="M434" s="55"/>
    </row>
    <row r="435" spans="10:13" ht="21">
      <c r="J435" s="55"/>
      <c r="K435" s="55"/>
      <c r="L435" s="55"/>
      <c r="M435" s="55"/>
    </row>
    <row r="436" spans="10:13" ht="21">
      <c r="J436" s="55"/>
      <c r="K436" s="55"/>
      <c r="L436" s="55"/>
      <c r="M436" s="55"/>
    </row>
    <row r="437" spans="10:13" ht="21">
      <c r="J437" s="55"/>
      <c r="K437" s="55"/>
      <c r="L437" s="55"/>
      <c r="M437" s="55"/>
    </row>
    <row r="438" spans="10:13" ht="21">
      <c r="J438" s="55"/>
      <c r="K438" s="55"/>
      <c r="L438" s="55"/>
      <c r="M438" s="55"/>
    </row>
    <row r="439" spans="10:13" ht="21">
      <c r="J439" s="55"/>
      <c r="K439" s="55"/>
      <c r="L439" s="55"/>
      <c r="M439" s="55"/>
    </row>
    <row r="440" spans="10:13" ht="21">
      <c r="J440" s="55"/>
      <c r="K440" s="55"/>
      <c r="L440" s="55"/>
      <c r="M440" s="55"/>
    </row>
    <row r="441" spans="10:13" ht="21">
      <c r="J441" s="55"/>
      <c r="K441" s="55"/>
      <c r="L441" s="55"/>
      <c r="M441" s="55"/>
    </row>
    <row r="442" spans="10:13" ht="21">
      <c r="J442" s="55"/>
      <c r="K442" s="55"/>
      <c r="L442" s="55"/>
      <c r="M442" s="55"/>
    </row>
    <row r="443" spans="10:13" ht="21">
      <c r="J443" s="55"/>
      <c r="K443" s="55"/>
      <c r="L443" s="55"/>
      <c r="M443" s="55"/>
    </row>
    <row r="444" spans="10:13" ht="21">
      <c r="J444" s="55"/>
      <c r="K444" s="55"/>
      <c r="L444" s="55"/>
      <c r="M444" s="55"/>
    </row>
    <row r="445" spans="10:13" ht="21">
      <c r="J445" s="55"/>
      <c r="K445" s="55"/>
      <c r="L445" s="55"/>
      <c r="M445" s="55"/>
    </row>
    <row r="446" spans="10:13" ht="21">
      <c r="J446" s="55"/>
      <c r="K446" s="55"/>
      <c r="L446" s="55"/>
      <c r="M446" s="55"/>
    </row>
    <row r="447" spans="10:13" ht="21">
      <c r="J447" s="55"/>
      <c r="K447" s="55"/>
      <c r="L447" s="55"/>
      <c r="M447" s="55"/>
    </row>
    <row r="448" spans="10:13" ht="21">
      <c r="J448" s="55"/>
      <c r="K448" s="55"/>
      <c r="L448" s="55"/>
      <c r="M448" s="55"/>
    </row>
    <row r="449" spans="10:13" ht="21">
      <c r="J449" s="55"/>
      <c r="K449" s="55"/>
      <c r="L449" s="55"/>
      <c r="M449" s="55"/>
    </row>
    <row r="450" spans="10:13" ht="21">
      <c r="J450" s="55"/>
      <c r="K450" s="55"/>
      <c r="L450" s="55"/>
      <c r="M450" s="55"/>
    </row>
    <row r="451" spans="10:13" ht="21">
      <c r="J451" s="55"/>
      <c r="K451" s="55"/>
      <c r="L451" s="55"/>
      <c r="M451" s="55"/>
    </row>
    <row r="452" spans="10:13" ht="21">
      <c r="J452" s="55"/>
      <c r="K452" s="55"/>
      <c r="L452" s="55"/>
      <c r="M452" s="55"/>
    </row>
    <row r="453" spans="10:13" ht="21">
      <c r="J453" s="55"/>
      <c r="K453" s="55"/>
      <c r="L453" s="55"/>
      <c r="M453" s="55"/>
    </row>
    <row r="454" spans="10:13" ht="21">
      <c r="J454" s="55"/>
      <c r="K454" s="55"/>
      <c r="L454" s="55"/>
      <c r="M454" s="55"/>
    </row>
    <row r="455" spans="10:13" ht="21">
      <c r="J455" s="55"/>
      <c r="K455" s="55"/>
      <c r="L455" s="55"/>
      <c r="M455" s="55"/>
    </row>
    <row r="456" spans="10:13" ht="21">
      <c r="J456" s="55"/>
      <c r="K456" s="55"/>
      <c r="L456" s="55"/>
      <c r="M456" s="55"/>
    </row>
    <row r="457" spans="10:13" ht="21">
      <c r="J457" s="55"/>
      <c r="K457" s="55"/>
      <c r="L457" s="55"/>
      <c r="M457" s="55"/>
    </row>
    <row r="458" spans="10:13" ht="21">
      <c r="J458" s="55"/>
      <c r="K458" s="55"/>
      <c r="L458" s="55"/>
      <c r="M458" s="55"/>
    </row>
    <row r="459" spans="10:13" ht="21">
      <c r="J459" s="55"/>
      <c r="K459" s="55"/>
      <c r="L459" s="55"/>
      <c r="M459" s="55"/>
    </row>
    <row r="460" spans="10:13" ht="21">
      <c r="J460" s="55"/>
      <c r="K460" s="55"/>
      <c r="L460" s="55"/>
      <c r="M460" s="55"/>
    </row>
    <row r="461" spans="10:13" ht="21">
      <c r="J461" s="55"/>
      <c r="K461" s="55"/>
      <c r="L461" s="55"/>
      <c r="M461" s="55"/>
    </row>
    <row r="462" spans="10:13" ht="21">
      <c r="J462" s="55"/>
      <c r="K462" s="55"/>
      <c r="L462" s="55"/>
      <c r="M462" s="55"/>
    </row>
    <row r="463" spans="10:13" ht="21">
      <c r="J463" s="55"/>
      <c r="K463" s="55"/>
      <c r="L463" s="55"/>
      <c r="M463" s="55"/>
    </row>
    <row r="464" spans="10:13" ht="21">
      <c r="J464" s="55"/>
      <c r="K464" s="55"/>
      <c r="L464" s="55"/>
      <c r="M464" s="55"/>
    </row>
    <row r="465" spans="10:13" ht="21">
      <c r="J465" s="55"/>
      <c r="K465" s="55"/>
      <c r="L465" s="55"/>
      <c r="M465" s="55"/>
    </row>
    <row r="466" spans="10:13" ht="21">
      <c r="J466" s="55"/>
      <c r="K466" s="55"/>
      <c r="L466" s="55"/>
      <c r="M466" s="55"/>
    </row>
    <row r="467" spans="10:13" ht="21">
      <c r="J467" s="55"/>
      <c r="K467" s="55"/>
      <c r="L467" s="55"/>
      <c r="M467" s="55"/>
    </row>
    <row r="468" spans="10:13" ht="21">
      <c r="J468" s="55"/>
      <c r="K468" s="55"/>
      <c r="L468" s="55"/>
      <c r="M468" s="55"/>
    </row>
    <row r="469" spans="10:13" ht="21">
      <c r="J469" s="55"/>
      <c r="K469" s="55"/>
      <c r="L469" s="55"/>
      <c r="M469" s="55"/>
    </row>
    <row r="470" spans="10:13" ht="21">
      <c r="J470" s="55"/>
      <c r="K470" s="55"/>
      <c r="L470" s="55"/>
      <c r="M470" s="55"/>
    </row>
    <row r="471" spans="10:13" ht="21">
      <c r="J471" s="55"/>
      <c r="K471" s="55"/>
      <c r="L471" s="55"/>
      <c r="M471" s="55"/>
    </row>
    <row r="472" spans="10:13" ht="21">
      <c r="J472" s="55"/>
      <c r="K472" s="55"/>
      <c r="L472" s="55"/>
      <c r="M472" s="55"/>
    </row>
    <row r="473" spans="10:13" ht="21">
      <c r="J473" s="55"/>
      <c r="K473" s="55"/>
      <c r="L473" s="55"/>
      <c r="M473" s="55"/>
    </row>
    <row r="474" spans="10:13" ht="21">
      <c r="J474" s="55"/>
      <c r="K474" s="55"/>
      <c r="L474" s="55"/>
      <c r="M474" s="55"/>
    </row>
    <row r="475" spans="10:13" ht="21">
      <c r="J475" s="55"/>
      <c r="K475" s="55"/>
      <c r="L475" s="55"/>
      <c r="M475" s="55"/>
    </row>
    <row r="476" spans="10:13" ht="21">
      <c r="J476" s="55"/>
      <c r="K476" s="55"/>
      <c r="L476" s="55"/>
      <c r="M476" s="55"/>
    </row>
    <row r="477" spans="10:13" ht="21">
      <c r="J477" s="55"/>
      <c r="K477" s="55"/>
      <c r="L477" s="55"/>
      <c r="M477" s="55"/>
    </row>
    <row r="478" spans="10:13" ht="21">
      <c r="J478" s="55"/>
      <c r="K478" s="55"/>
      <c r="L478" s="55"/>
      <c r="M478" s="55"/>
    </row>
  </sheetData>
  <mergeCells count="22">
    <mergeCell ref="A75:M75"/>
    <mergeCell ref="A80:M80"/>
    <mergeCell ref="A70:M70"/>
    <mergeCell ref="A66:M66"/>
    <mergeCell ref="A37:M37"/>
    <mergeCell ref="A43:M43"/>
    <mergeCell ref="A24:M24"/>
    <mergeCell ref="A62:M62"/>
    <mergeCell ref="A58:M58"/>
    <mergeCell ref="A50:M50"/>
    <mergeCell ref="A18:M18"/>
    <mergeCell ref="A12:M12"/>
    <mergeCell ref="C4:E4"/>
    <mergeCell ref="G4:I4"/>
    <mergeCell ref="M3:M5"/>
    <mergeCell ref="A1:M1"/>
    <mergeCell ref="A2:M2"/>
    <mergeCell ref="A3:A5"/>
    <mergeCell ref="F3:I3"/>
    <mergeCell ref="J3:L3"/>
    <mergeCell ref="J4:L4"/>
    <mergeCell ref="B3:E3"/>
  </mergeCells>
  <printOptions/>
  <pageMargins left="0.35433070866141736" right="0.196850393700787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ละมัย</oddFooter>
  </headerFooter>
  <rowBreaks count="2" manualBreakCount="2">
    <brk id="36" max="255" man="1"/>
    <brk id="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2"/>
  <sheetViews>
    <sheetView workbookViewId="0" topLeftCell="A1">
      <selection activeCell="A19" sqref="A19"/>
    </sheetView>
  </sheetViews>
  <sheetFormatPr defaultColWidth="9.140625" defaultRowHeight="12.75"/>
  <cols>
    <col min="1" max="1" width="28.28125" style="1" customWidth="1"/>
    <col min="2" max="2" width="7.7109375" style="1" customWidth="1"/>
    <col min="3" max="5" width="5.8515625" style="1" customWidth="1"/>
    <col min="6" max="6" width="7.7109375" style="1" customWidth="1"/>
    <col min="7" max="9" width="5.8515625" style="1" customWidth="1"/>
    <col min="10" max="12" width="7.421875" style="1" customWidth="1"/>
    <col min="13" max="13" width="9.28125" style="1" customWidth="1"/>
    <col min="14" max="16384" width="9.140625" style="1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94" t="s">
        <v>189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2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18.75" customHeight="1">
      <c r="A6" s="34" t="s">
        <v>190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s="10" customFormat="1" ht="18.75" customHeight="1">
      <c r="A7" s="9" t="s">
        <v>13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45"/>
      <c r="K7" s="45"/>
      <c r="L7" s="45"/>
      <c r="M7" s="46"/>
    </row>
    <row r="8" spans="1:13" s="10" customFormat="1" ht="18.75" customHeight="1">
      <c r="A8" s="9" t="s">
        <v>12</v>
      </c>
      <c r="B8" s="3">
        <v>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45">
        <f>(B8*C8+F8*G8)/36</f>
        <v>0</v>
      </c>
      <c r="K8" s="45">
        <f>(B8*D8+F8*H8)/36</f>
        <v>0</v>
      </c>
      <c r="L8" s="45">
        <f>(B8*E8+F8*I8)/36</f>
        <v>0</v>
      </c>
      <c r="M8" s="46">
        <f>SUM(J8:L8)</f>
        <v>0</v>
      </c>
    </row>
    <row r="9" spans="1:13" s="10" customFormat="1" ht="18.75" customHeight="1">
      <c r="A9" s="9" t="s">
        <v>22</v>
      </c>
      <c r="B9" s="3">
        <v>8</v>
      </c>
      <c r="C9" s="3">
        <v>16</v>
      </c>
      <c r="D9" s="3">
        <v>3</v>
      </c>
      <c r="E9" s="3">
        <v>0</v>
      </c>
      <c r="F9" s="3">
        <v>9</v>
      </c>
      <c r="G9" s="3">
        <v>16</v>
      </c>
      <c r="H9" s="3">
        <v>3</v>
      </c>
      <c r="I9" s="3">
        <v>0</v>
      </c>
      <c r="J9" s="45">
        <f>(B9*C9+F9*G9)/36</f>
        <v>7.56</v>
      </c>
      <c r="K9" s="45">
        <f>(B9*D9+F9*H9)/36</f>
        <v>1.42</v>
      </c>
      <c r="L9" s="45">
        <f>(B9*E9+F9*I9)/36</f>
        <v>0</v>
      </c>
      <c r="M9" s="46">
        <f>SUM(J9:L9)</f>
        <v>8.98</v>
      </c>
    </row>
    <row r="10" spans="1:13" s="10" customFormat="1" ht="18.75" customHeight="1">
      <c r="A10" s="9" t="s">
        <v>23</v>
      </c>
      <c r="B10" s="3">
        <v>16</v>
      </c>
      <c r="C10" s="3">
        <v>11</v>
      </c>
      <c r="D10" s="3">
        <v>3</v>
      </c>
      <c r="E10" s="3">
        <v>0</v>
      </c>
      <c r="F10" s="3">
        <v>8</v>
      </c>
      <c r="G10" s="3">
        <v>11</v>
      </c>
      <c r="H10" s="3">
        <v>3</v>
      </c>
      <c r="I10" s="3">
        <v>0</v>
      </c>
      <c r="J10" s="45">
        <f>(B10*C10+F10*G10)/36</f>
        <v>7.33</v>
      </c>
      <c r="K10" s="45">
        <f>(B10*D10+F10*H10)/36</f>
        <v>2</v>
      </c>
      <c r="L10" s="45">
        <f>(B10*E10+F10*I10)/36</f>
        <v>0</v>
      </c>
      <c r="M10" s="46">
        <f>SUM(J10:L10)</f>
        <v>9.33</v>
      </c>
    </row>
    <row r="11" spans="1:13" s="10" customFormat="1" ht="18.75" customHeight="1">
      <c r="A11" s="9" t="s">
        <v>256</v>
      </c>
      <c r="B11" s="3">
        <v>0</v>
      </c>
      <c r="C11" s="3">
        <v>0</v>
      </c>
      <c r="D11" s="3">
        <v>0</v>
      </c>
      <c r="E11" s="3">
        <v>0</v>
      </c>
      <c r="F11" s="3">
        <v>12</v>
      </c>
      <c r="G11" s="3">
        <v>0</v>
      </c>
      <c r="H11" s="3">
        <v>0</v>
      </c>
      <c r="I11" s="3">
        <v>0</v>
      </c>
      <c r="J11" s="45">
        <f>(B11*C11+F11*G11)/36</f>
        <v>0</v>
      </c>
      <c r="K11" s="45">
        <f>(B11*D11+F11*H11)/36</f>
        <v>0</v>
      </c>
      <c r="L11" s="45">
        <f>(B11*E11+F11*I11)/36</f>
        <v>0</v>
      </c>
      <c r="M11" s="46">
        <f>SUM(J11:L11)</f>
        <v>0</v>
      </c>
    </row>
    <row r="12" spans="1:13" s="10" customFormat="1" ht="18.75" customHeight="1">
      <c r="A12" s="11" t="s">
        <v>191</v>
      </c>
      <c r="B12" s="6">
        <f>SUM(B7:B11)</f>
        <v>33</v>
      </c>
      <c r="C12" s="6"/>
      <c r="D12" s="6"/>
      <c r="E12" s="6"/>
      <c r="F12" s="6">
        <f>SUM(F7:F11)</f>
        <v>29</v>
      </c>
      <c r="G12" s="6"/>
      <c r="H12" s="6"/>
      <c r="I12" s="6"/>
      <c r="J12" s="47">
        <f>SUM(J9:J11)</f>
        <v>14.89</v>
      </c>
      <c r="K12" s="47">
        <f>SUM(K9:K11)</f>
        <v>3.42</v>
      </c>
      <c r="L12" s="47">
        <f>SUM(L9:L11)</f>
        <v>0</v>
      </c>
      <c r="M12" s="48">
        <f>SUM(M7:M10)</f>
        <v>18.31</v>
      </c>
    </row>
    <row r="13" spans="1:13" ht="18.75" customHeight="1">
      <c r="A13" s="98" t="s">
        <v>192</v>
      </c>
      <c r="B13" s="99"/>
      <c r="C13" s="99"/>
      <c r="D13" s="99"/>
      <c r="E13" s="99"/>
      <c r="F13" s="99"/>
      <c r="G13" s="99"/>
      <c r="H13" s="99"/>
      <c r="I13" s="99"/>
      <c r="J13" s="85"/>
      <c r="K13" s="85"/>
      <c r="L13" s="85"/>
      <c r="M13" s="109"/>
    </row>
    <row r="14" spans="1:13" s="10" customFormat="1" ht="18.75" customHeight="1">
      <c r="A14" s="9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45"/>
      <c r="K14" s="45"/>
      <c r="L14" s="45"/>
      <c r="M14" s="46"/>
    </row>
    <row r="15" spans="1:13" s="10" customFormat="1" ht="18.75" customHeight="1">
      <c r="A15" s="9" t="s">
        <v>12</v>
      </c>
      <c r="B15" s="3">
        <v>40</v>
      </c>
      <c r="C15" s="3">
        <v>18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45">
        <f>(B15*C15+F15*G15)/18</f>
        <v>40</v>
      </c>
      <c r="K15" s="45">
        <f>(B15*D15+F15*H15)/18</f>
        <v>0</v>
      </c>
      <c r="L15" s="45">
        <f>(B15*E15+F15*I15)/18</f>
        <v>6.67</v>
      </c>
      <c r="M15" s="46">
        <f>SUM(J15:L15)</f>
        <v>46.67</v>
      </c>
    </row>
    <row r="16" spans="1:13" s="10" customFormat="1" ht="18.75" customHeight="1">
      <c r="A16" s="9" t="s">
        <v>22</v>
      </c>
      <c r="B16" s="3">
        <v>43</v>
      </c>
      <c r="C16" s="3">
        <v>18</v>
      </c>
      <c r="D16" s="3">
        <v>0</v>
      </c>
      <c r="E16" s="3">
        <v>3</v>
      </c>
      <c r="F16" s="3">
        <v>39</v>
      </c>
      <c r="G16" s="3">
        <v>16</v>
      </c>
      <c r="H16" s="3">
        <v>3</v>
      </c>
      <c r="I16" s="3">
        <v>0</v>
      </c>
      <c r="J16" s="45">
        <f>(B16*C16+F16*G16)/36</f>
        <v>38.83</v>
      </c>
      <c r="K16" s="45">
        <f>(B16*D16+F16*H16)/36</f>
        <v>3.25</v>
      </c>
      <c r="L16" s="45">
        <f>(B16*E16+F16*I16)/36</f>
        <v>3.58</v>
      </c>
      <c r="M16" s="46">
        <f>SUM(J16:L16)</f>
        <v>45.66</v>
      </c>
    </row>
    <row r="17" spans="1:13" s="10" customFormat="1" ht="18.75" customHeight="1">
      <c r="A17" s="9" t="s">
        <v>23</v>
      </c>
      <c r="B17" s="3">
        <v>49</v>
      </c>
      <c r="C17" s="3">
        <v>10</v>
      </c>
      <c r="D17" s="3">
        <v>0</v>
      </c>
      <c r="E17" s="3">
        <v>0</v>
      </c>
      <c r="F17" s="3">
        <v>43</v>
      </c>
      <c r="G17" s="3">
        <v>13</v>
      </c>
      <c r="H17" s="3">
        <v>0</v>
      </c>
      <c r="I17" s="3">
        <v>0</v>
      </c>
      <c r="J17" s="45">
        <f>(B17*C17+F17*G17)/36</f>
        <v>29.14</v>
      </c>
      <c r="K17" s="45">
        <f>(B17*D17+F17*H17)/36</f>
        <v>0</v>
      </c>
      <c r="L17" s="45">
        <f>(B17*E17+F17*I17)/36</f>
        <v>0</v>
      </c>
      <c r="M17" s="46">
        <f>SUM(J17:L17)</f>
        <v>29.14</v>
      </c>
    </row>
    <row r="18" spans="1:13" s="10" customFormat="1" ht="18.75" customHeight="1">
      <c r="A18" s="9" t="s">
        <v>256</v>
      </c>
      <c r="B18" s="3">
        <v>0</v>
      </c>
      <c r="C18" s="3">
        <v>0</v>
      </c>
      <c r="D18" s="3">
        <v>0</v>
      </c>
      <c r="E18" s="3">
        <v>0</v>
      </c>
      <c r="F18" s="3">
        <v>6</v>
      </c>
      <c r="G18" s="3">
        <v>0</v>
      </c>
      <c r="H18" s="3">
        <v>0</v>
      </c>
      <c r="I18" s="3">
        <v>0</v>
      </c>
      <c r="J18" s="40"/>
      <c r="K18" s="40"/>
      <c r="L18" s="40"/>
      <c r="M18" s="12"/>
    </row>
    <row r="19" spans="1:13" s="10" customFormat="1" ht="18.75" customHeight="1">
      <c r="A19" s="11" t="s">
        <v>354</v>
      </c>
      <c r="B19" s="6">
        <f>SUM(B14:B18)</f>
        <v>132</v>
      </c>
      <c r="C19" s="6"/>
      <c r="D19" s="6"/>
      <c r="E19" s="6"/>
      <c r="F19" s="6">
        <f>SUM(F14:F18)</f>
        <v>88</v>
      </c>
      <c r="G19" s="6"/>
      <c r="H19" s="6"/>
      <c r="I19" s="6"/>
      <c r="J19" s="47">
        <f>SUM(J15:J18)</f>
        <v>107.97</v>
      </c>
      <c r="K19" s="47">
        <f>SUM(K15:K18)</f>
        <v>3.25</v>
      </c>
      <c r="L19" s="47">
        <f>SUM(L15:L18)</f>
        <v>10.25</v>
      </c>
      <c r="M19" s="48">
        <f>SUM(M14:M18)</f>
        <v>121.47</v>
      </c>
    </row>
    <row r="20" spans="1:13" s="10" customFormat="1" ht="18.75" customHeight="1">
      <c r="A20" s="98" t="s">
        <v>193</v>
      </c>
      <c r="B20" s="99"/>
      <c r="C20" s="99"/>
      <c r="D20" s="99"/>
      <c r="E20" s="99"/>
      <c r="F20" s="99"/>
      <c r="G20" s="99"/>
      <c r="H20" s="99"/>
      <c r="I20" s="99"/>
      <c r="J20" s="85"/>
      <c r="K20" s="85"/>
      <c r="L20" s="85"/>
      <c r="M20" s="109"/>
    </row>
    <row r="21" spans="1:13" s="10" customFormat="1" ht="18.75" customHeight="1">
      <c r="A21" s="9" t="s">
        <v>13</v>
      </c>
      <c r="B21" s="3">
        <v>47</v>
      </c>
      <c r="C21" s="3">
        <v>9</v>
      </c>
      <c r="D21" s="3">
        <v>4</v>
      </c>
      <c r="E21" s="3">
        <v>7</v>
      </c>
      <c r="F21" s="3">
        <v>31</v>
      </c>
      <c r="G21" s="3">
        <v>9</v>
      </c>
      <c r="H21" s="3">
        <v>3</v>
      </c>
      <c r="I21" s="3">
        <v>9</v>
      </c>
      <c r="J21" s="45">
        <f>(B21*C21+F21*G21)/36</f>
        <v>19.5</v>
      </c>
      <c r="K21" s="45">
        <f>(B21*D21+F21*H21)/36</f>
        <v>7.81</v>
      </c>
      <c r="L21" s="45">
        <f>(B21*E21+F21*I21)/36</f>
        <v>16.89</v>
      </c>
      <c r="M21" s="46">
        <f>SUM(J21:L21)</f>
        <v>44.2</v>
      </c>
    </row>
    <row r="22" spans="1:13" s="10" customFormat="1" ht="18.75" customHeight="1">
      <c r="A22" s="9" t="s">
        <v>12</v>
      </c>
      <c r="B22" s="3">
        <v>0</v>
      </c>
      <c r="C22" s="3">
        <v>0</v>
      </c>
      <c r="D22" s="3">
        <v>0</v>
      </c>
      <c r="E22" s="3">
        <v>0</v>
      </c>
      <c r="F22" s="3">
        <v>45</v>
      </c>
      <c r="G22" s="3">
        <v>12</v>
      </c>
      <c r="H22" s="3">
        <v>3</v>
      </c>
      <c r="I22" s="3">
        <v>4</v>
      </c>
      <c r="J22" s="45">
        <f>(B22*C22+F22*G22)/18</f>
        <v>30</v>
      </c>
      <c r="K22" s="45">
        <f>(B22*D22+F22*H22)/18</f>
        <v>7.5</v>
      </c>
      <c r="L22" s="45">
        <f>(B22*E22+F22*I22)/18</f>
        <v>10</v>
      </c>
      <c r="M22" s="46">
        <f>SUM(J22:L22)</f>
        <v>47.5</v>
      </c>
    </row>
    <row r="23" spans="1:13" s="10" customFormat="1" ht="18.75" customHeight="1">
      <c r="A23" s="9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45"/>
      <c r="K23" s="45"/>
      <c r="L23" s="45"/>
      <c r="M23" s="46"/>
    </row>
    <row r="24" spans="1:13" s="10" customFormat="1" ht="18.75" customHeight="1">
      <c r="A24" s="9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45"/>
      <c r="K24" s="45"/>
      <c r="L24" s="45"/>
      <c r="M24" s="46"/>
    </row>
    <row r="25" spans="1:13" s="10" customFormat="1" ht="18.75" customHeight="1">
      <c r="A25" s="86" t="s">
        <v>353</v>
      </c>
      <c r="B25" s="6">
        <f>SUM(B21:B24)</f>
        <v>47</v>
      </c>
      <c r="C25" s="6"/>
      <c r="D25" s="6"/>
      <c r="E25" s="6"/>
      <c r="F25" s="6">
        <f>SUM(F21:F24)</f>
        <v>76</v>
      </c>
      <c r="G25" s="6"/>
      <c r="H25" s="6"/>
      <c r="I25" s="6"/>
      <c r="J25" s="47">
        <f>SUM(J21:J24)</f>
        <v>49.5</v>
      </c>
      <c r="K25" s="47">
        <f>SUM(K21:K24)</f>
        <v>15.31</v>
      </c>
      <c r="L25" s="47">
        <f>SUM(L21:L24)</f>
        <v>26.89</v>
      </c>
      <c r="M25" s="48">
        <f>SUM(M21:M24)</f>
        <v>91.7</v>
      </c>
    </row>
    <row r="26" spans="1:13" ht="18.75" customHeight="1">
      <c r="A26" s="98" t="s">
        <v>194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</row>
    <row r="27" spans="1:13" s="10" customFormat="1" ht="18.75" customHeight="1">
      <c r="A27" s="9" t="s">
        <v>13</v>
      </c>
      <c r="B27" s="3">
        <v>125</v>
      </c>
      <c r="C27" s="3">
        <v>6</v>
      </c>
      <c r="D27" s="3">
        <v>8</v>
      </c>
      <c r="E27" s="3">
        <v>4</v>
      </c>
      <c r="F27" s="3">
        <v>181</v>
      </c>
      <c r="G27" s="3">
        <v>6</v>
      </c>
      <c r="H27" s="3">
        <v>4</v>
      </c>
      <c r="I27" s="3">
        <v>7</v>
      </c>
      <c r="J27" s="45">
        <f>(B27*C27+F27*G27)/36</f>
        <v>51</v>
      </c>
      <c r="K27" s="45">
        <f>(B27*D27+F27*H27)/36</f>
        <v>47.89</v>
      </c>
      <c r="L27" s="45">
        <f>(B27*E27+F27*I27)/36</f>
        <v>49.08</v>
      </c>
      <c r="M27" s="46">
        <f>SUM(J27:L27)</f>
        <v>147.97</v>
      </c>
    </row>
    <row r="28" spans="1:13" s="10" customFormat="1" ht="18.75" customHeight="1">
      <c r="A28" s="9" t="s">
        <v>12</v>
      </c>
      <c r="B28" s="3">
        <v>133</v>
      </c>
      <c r="C28" s="3">
        <v>7</v>
      </c>
      <c r="D28" s="3">
        <v>10</v>
      </c>
      <c r="E28" s="3">
        <v>3</v>
      </c>
      <c r="F28" s="3">
        <v>114</v>
      </c>
      <c r="G28" s="3">
        <v>9</v>
      </c>
      <c r="H28" s="3">
        <v>7</v>
      </c>
      <c r="I28" s="3">
        <v>3</v>
      </c>
      <c r="J28" s="45">
        <f>(B28*C28+F28*G28)/36</f>
        <v>54.36</v>
      </c>
      <c r="K28" s="45">
        <f>(B28*D28+F28*H28)/36</f>
        <v>59.11</v>
      </c>
      <c r="L28" s="45">
        <f>(B28*E28+F28*I28)/36</f>
        <v>20.58</v>
      </c>
      <c r="M28" s="46">
        <f>SUM(J28:L28)</f>
        <v>134.05</v>
      </c>
    </row>
    <row r="29" spans="1:13" s="10" customFormat="1" ht="18.75" customHeight="1">
      <c r="A29" s="9" t="s">
        <v>22</v>
      </c>
      <c r="B29" s="3">
        <v>57</v>
      </c>
      <c r="C29" s="3">
        <v>12</v>
      </c>
      <c r="D29" s="3">
        <v>0</v>
      </c>
      <c r="E29" s="3">
        <v>6</v>
      </c>
      <c r="F29" s="3">
        <v>130</v>
      </c>
      <c r="G29" s="3">
        <v>18</v>
      </c>
      <c r="H29" s="3">
        <v>0</v>
      </c>
      <c r="I29" s="3">
        <v>3</v>
      </c>
      <c r="J29" s="45">
        <f>(B29*C29+F29*G29)/36</f>
        <v>84</v>
      </c>
      <c r="K29" s="45">
        <f>(B29*D29+F29*H29)/36</f>
        <v>0</v>
      </c>
      <c r="L29" s="45">
        <f>(B29*E29+F29*I29)/36</f>
        <v>20.33</v>
      </c>
      <c r="M29" s="46">
        <f>SUM(J29:L29)</f>
        <v>104.33</v>
      </c>
    </row>
    <row r="30" spans="1:13" s="10" customFormat="1" ht="18.75" customHeight="1">
      <c r="A30" s="9" t="s">
        <v>23</v>
      </c>
      <c r="B30" s="3">
        <v>82</v>
      </c>
      <c r="C30" s="3">
        <v>9</v>
      </c>
      <c r="D30" s="3">
        <v>0</v>
      </c>
      <c r="E30" s="3">
        <v>0</v>
      </c>
      <c r="F30" s="3">
        <v>56</v>
      </c>
      <c r="G30" s="3">
        <v>19</v>
      </c>
      <c r="H30" s="3">
        <v>0</v>
      </c>
      <c r="I30" s="3">
        <v>0</v>
      </c>
      <c r="J30" s="45">
        <f>(B30*C30+F30*G30)/36</f>
        <v>50.06</v>
      </c>
      <c r="K30" s="45">
        <f>(B30*D30+F30*H30)/36</f>
        <v>0</v>
      </c>
      <c r="L30" s="45">
        <f>(B30*E30+F30*I30)/36</f>
        <v>0</v>
      </c>
      <c r="M30" s="46">
        <f>SUM(J30:L30)</f>
        <v>50.06</v>
      </c>
    </row>
    <row r="31" spans="1:13" s="10" customFormat="1" ht="18.75" customHeight="1">
      <c r="A31" s="9" t="s">
        <v>256</v>
      </c>
      <c r="B31" s="3">
        <v>0</v>
      </c>
      <c r="C31" s="3">
        <v>0</v>
      </c>
      <c r="D31" s="3">
        <v>0</v>
      </c>
      <c r="E31" s="3">
        <v>0</v>
      </c>
      <c r="F31" s="3">
        <v>4</v>
      </c>
      <c r="G31" s="3">
        <v>0</v>
      </c>
      <c r="H31" s="3">
        <v>0</v>
      </c>
      <c r="I31" s="3">
        <v>0</v>
      </c>
      <c r="J31" s="45">
        <f>(B31*C31+F31*G31)/36</f>
        <v>0</v>
      </c>
      <c r="K31" s="45">
        <f>(B31*D31+F31*H31)/36</f>
        <v>0</v>
      </c>
      <c r="L31" s="45">
        <f>(B31*E31+F31*I31)/36</f>
        <v>0</v>
      </c>
      <c r="M31" s="46">
        <f>SUM(J31:L31)</f>
        <v>0</v>
      </c>
    </row>
    <row r="32" spans="1:13" s="10" customFormat="1" ht="18.75" customHeight="1">
      <c r="A32" s="11" t="s">
        <v>195</v>
      </c>
      <c r="B32" s="6">
        <f>SUM(B27:B31)</f>
        <v>397</v>
      </c>
      <c r="C32" s="6"/>
      <c r="D32" s="6"/>
      <c r="E32" s="6"/>
      <c r="F32" s="6">
        <f>SUM(F27:F31)</f>
        <v>485</v>
      </c>
      <c r="G32" s="6"/>
      <c r="H32" s="6"/>
      <c r="I32" s="6"/>
      <c r="J32" s="47">
        <f>SUM(J27:J31)</f>
        <v>239.42</v>
      </c>
      <c r="K32" s="47">
        <f>SUM(K27:K31)</f>
        <v>107</v>
      </c>
      <c r="L32" s="47">
        <f>SUM(L27:L31)</f>
        <v>89.99</v>
      </c>
      <c r="M32" s="48">
        <f>SUM(M27:M31)</f>
        <v>436.41</v>
      </c>
    </row>
    <row r="33" spans="1:13" s="10" customFormat="1" ht="18.75" customHeight="1">
      <c r="A33" s="98" t="s">
        <v>196</v>
      </c>
      <c r="B33" s="99"/>
      <c r="C33" s="99"/>
      <c r="D33" s="99"/>
      <c r="E33" s="99"/>
      <c r="F33" s="99"/>
      <c r="G33" s="99"/>
      <c r="H33" s="99"/>
      <c r="I33" s="99"/>
      <c r="J33" s="85"/>
      <c r="K33" s="85"/>
      <c r="L33" s="85"/>
      <c r="M33" s="109"/>
    </row>
    <row r="34" spans="1:13" s="10" customFormat="1" ht="18.75" customHeight="1">
      <c r="A34" s="9" t="s">
        <v>13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45"/>
      <c r="K34" s="45"/>
      <c r="L34" s="45"/>
      <c r="M34" s="46"/>
    </row>
    <row r="35" spans="1:13" s="10" customFormat="1" ht="18.75" customHeight="1">
      <c r="A35" s="9" t="s">
        <v>12</v>
      </c>
      <c r="B35" s="3">
        <v>32</v>
      </c>
      <c r="C35" s="3">
        <v>13</v>
      </c>
      <c r="D35" s="3">
        <v>3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45">
        <f>(B35*C35+F35*G35)/18</f>
        <v>23.11</v>
      </c>
      <c r="K35" s="45">
        <f>(B35*D35+F35*H35)/18</f>
        <v>5.33</v>
      </c>
      <c r="L35" s="45">
        <f>(B35*E35+F35*I35)/18</f>
        <v>10.67</v>
      </c>
      <c r="M35" s="46">
        <f>SUM(J35:L35)</f>
        <v>39.11</v>
      </c>
    </row>
    <row r="36" spans="1:13" s="10" customFormat="1" ht="18.75" customHeight="1">
      <c r="A36" s="9" t="s">
        <v>22</v>
      </c>
      <c r="B36" s="3">
        <v>29</v>
      </c>
      <c r="C36" s="3">
        <v>17</v>
      </c>
      <c r="D36" s="3">
        <v>0</v>
      </c>
      <c r="E36" s="3">
        <v>0</v>
      </c>
      <c r="F36" s="3">
        <v>32</v>
      </c>
      <c r="G36" s="3">
        <v>20</v>
      </c>
      <c r="H36" s="3">
        <v>0</v>
      </c>
      <c r="I36" s="3">
        <v>3</v>
      </c>
      <c r="J36" s="45">
        <f>(B36*C36+F36*G36)/36</f>
        <v>31.47</v>
      </c>
      <c r="K36" s="45">
        <f>(B36*D36+F36*H36)/36</f>
        <v>0</v>
      </c>
      <c r="L36" s="45">
        <f>(B36*E36+F36*I36)/36</f>
        <v>2.67</v>
      </c>
      <c r="M36" s="46">
        <f>SUM(J36:L36)</f>
        <v>34.14</v>
      </c>
    </row>
    <row r="37" spans="1:13" s="10" customFormat="1" ht="18.75" customHeight="1">
      <c r="A37" s="9" t="s">
        <v>23</v>
      </c>
      <c r="B37" s="3">
        <v>53</v>
      </c>
      <c r="C37" s="3">
        <v>12</v>
      </c>
      <c r="D37" s="3">
        <v>0</v>
      </c>
      <c r="E37" s="3">
        <v>0</v>
      </c>
      <c r="F37" s="3">
        <v>28</v>
      </c>
      <c r="G37" s="3">
        <v>15</v>
      </c>
      <c r="H37" s="3">
        <v>0</v>
      </c>
      <c r="I37" s="3">
        <v>3</v>
      </c>
      <c r="J37" s="45">
        <f>(B37*C37+F37*G37)/36</f>
        <v>29.33</v>
      </c>
      <c r="K37" s="45">
        <f>(B37*D37+F37*H37)/36</f>
        <v>0</v>
      </c>
      <c r="L37" s="45">
        <f>(B37*E37+F37*I37)/36</f>
        <v>2.33</v>
      </c>
      <c r="M37" s="46">
        <f>SUM(J37:L37)</f>
        <v>31.66</v>
      </c>
    </row>
    <row r="38" spans="1:13" s="10" customFormat="1" ht="18.75" customHeight="1">
      <c r="A38" s="9" t="s">
        <v>256</v>
      </c>
      <c r="B38" s="3">
        <v>0</v>
      </c>
      <c r="C38" s="3">
        <v>0</v>
      </c>
      <c r="D38" s="3">
        <v>0</v>
      </c>
      <c r="E38" s="3">
        <v>0</v>
      </c>
      <c r="F38" s="3">
        <v>3</v>
      </c>
      <c r="G38" s="3">
        <v>0</v>
      </c>
      <c r="H38" s="3">
        <v>0</v>
      </c>
      <c r="I38" s="3">
        <v>0</v>
      </c>
      <c r="J38" s="45"/>
      <c r="K38" s="45"/>
      <c r="L38" s="45"/>
      <c r="M38" s="46"/>
    </row>
    <row r="39" spans="1:13" s="10" customFormat="1" ht="18.75" customHeight="1">
      <c r="A39" s="87" t="s">
        <v>352</v>
      </c>
      <c r="B39" s="6">
        <f>SUM(B34:B38)</f>
        <v>114</v>
      </c>
      <c r="C39" s="6"/>
      <c r="D39" s="6"/>
      <c r="E39" s="6"/>
      <c r="F39" s="6">
        <f>SUM(F34:F38)</f>
        <v>63</v>
      </c>
      <c r="G39" s="6"/>
      <c r="H39" s="6"/>
      <c r="I39" s="6"/>
      <c r="J39" s="47">
        <f>SUM(J34:J38)</f>
        <v>83.91</v>
      </c>
      <c r="K39" s="47">
        <f>SUM(K34:K38)</f>
        <v>5.33</v>
      </c>
      <c r="L39" s="47">
        <f>SUM(L34:L38)</f>
        <v>15.67</v>
      </c>
      <c r="M39" s="48">
        <f>SUM(M34:M38)</f>
        <v>104.91</v>
      </c>
    </row>
    <row r="40" spans="1:13" s="10" customFormat="1" ht="20.25" customHeight="1">
      <c r="A40" s="98" t="s">
        <v>197</v>
      </c>
      <c r="B40" s="99"/>
      <c r="C40" s="99"/>
      <c r="D40" s="99"/>
      <c r="E40" s="99"/>
      <c r="F40" s="99"/>
      <c r="G40" s="99"/>
      <c r="H40" s="99"/>
      <c r="I40" s="99"/>
      <c r="J40" s="85"/>
      <c r="K40" s="85"/>
      <c r="L40" s="85"/>
      <c r="M40" s="109"/>
    </row>
    <row r="41" spans="1:13" s="10" customFormat="1" ht="20.25" customHeight="1">
      <c r="A41" s="9" t="s">
        <v>13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45"/>
      <c r="K41" s="45"/>
      <c r="L41" s="45"/>
      <c r="M41" s="46"/>
    </row>
    <row r="42" spans="1:13" s="10" customFormat="1" ht="20.25" customHeight="1">
      <c r="A42" s="9" t="s">
        <v>12</v>
      </c>
      <c r="B42" s="3">
        <v>30</v>
      </c>
      <c r="C42" s="3">
        <v>16</v>
      </c>
      <c r="D42" s="3">
        <v>4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45">
        <f>(B42*C42+F42*G42)/18</f>
        <v>26.67</v>
      </c>
      <c r="K42" s="45">
        <f>(B42*D42+F42*H42)/18</f>
        <v>6.67</v>
      </c>
      <c r="L42" s="45">
        <f>(B42*E42+F42*I42)/18</f>
        <v>5</v>
      </c>
      <c r="M42" s="46">
        <f>SUM(J42:L42)</f>
        <v>38.34</v>
      </c>
    </row>
    <row r="43" spans="1:13" s="10" customFormat="1" ht="20.25" customHeight="1">
      <c r="A43" s="9" t="s">
        <v>22</v>
      </c>
      <c r="B43" s="3">
        <v>38</v>
      </c>
      <c r="C43" s="3">
        <v>18</v>
      </c>
      <c r="D43" s="3">
        <v>3</v>
      </c>
      <c r="E43" s="3">
        <v>0</v>
      </c>
      <c r="F43" s="3">
        <v>29</v>
      </c>
      <c r="G43" s="3">
        <v>17</v>
      </c>
      <c r="H43" s="3">
        <v>0</v>
      </c>
      <c r="I43" s="3">
        <v>0</v>
      </c>
      <c r="J43" s="45">
        <f>(B43*C43+F43*G43)/36</f>
        <v>32.69</v>
      </c>
      <c r="K43" s="45">
        <f>(B43*D43+F43*H43)/36</f>
        <v>3.17</v>
      </c>
      <c r="L43" s="45">
        <f>(B43*E43+F43*I43)/36</f>
        <v>0</v>
      </c>
      <c r="M43" s="46">
        <f>SUM(J43:L43)</f>
        <v>35.86</v>
      </c>
    </row>
    <row r="44" spans="1:13" s="10" customFormat="1" ht="20.25" customHeight="1">
      <c r="A44" s="9" t="s">
        <v>23</v>
      </c>
      <c r="B44" s="3">
        <v>31</v>
      </c>
      <c r="C44" s="3">
        <v>18</v>
      </c>
      <c r="D44" s="3">
        <v>0</v>
      </c>
      <c r="E44" s="3">
        <v>3</v>
      </c>
      <c r="F44" s="3">
        <v>35</v>
      </c>
      <c r="G44" s="3">
        <v>16</v>
      </c>
      <c r="H44" s="3">
        <v>0</v>
      </c>
      <c r="I44" s="3">
        <v>0</v>
      </c>
      <c r="J44" s="45">
        <f>(B44*C44+F44*G44)/36</f>
        <v>31.06</v>
      </c>
      <c r="K44" s="45">
        <f>(B44*D44+F44*H44)/36</f>
        <v>0</v>
      </c>
      <c r="L44" s="45">
        <f>(B44*E44+F44*I44)/36</f>
        <v>2.58</v>
      </c>
      <c r="M44" s="46">
        <f>SUM(J44:L44)</f>
        <v>33.64</v>
      </c>
    </row>
    <row r="45" spans="1:13" s="10" customFormat="1" ht="20.25" customHeight="1">
      <c r="A45" s="9" t="s">
        <v>256</v>
      </c>
      <c r="B45" s="3">
        <v>0</v>
      </c>
      <c r="C45" s="3">
        <v>0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45"/>
      <c r="K45" s="45"/>
      <c r="L45" s="45"/>
      <c r="M45" s="46"/>
    </row>
    <row r="46" spans="1:13" s="10" customFormat="1" ht="20.25" customHeight="1">
      <c r="A46" s="11" t="s">
        <v>351</v>
      </c>
      <c r="B46" s="6">
        <f>SUM(B41:B45)</f>
        <v>99</v>
      </c>
      <c r="C46" s="6"/>
      <c r="D46" s="6"/>
      <c r="E46" s="6"/>
      <c r="F46" s="6">
        <f>SUM(F41:F45)</f>
        <v>66</v>
      </c>
      <c r="G46" s="6"/>
      <c r="H46" s="6"/>
      <c r="I46" s="6"/>
      <c r="J46" s="47">
        <f>SUM(J41:J45)</f>
        <v>90.42</v>
      </c>
      <c r="K46" s="47">
        <f>SUM(K41:K45)</f>
        <v>9.84</v>
      </c>
      <c r="L46" s="47">
        <f>SUM(L41:L45)</f>
        <v>7.58</v>
      </c>
      <c r="M46" s="48">
        <f>SUM(M41:M44)</f>
        <v>107.84</v>
      </c>
    </row>
    <row r="47" spans="1:13" s="10" customFormat="1" ht="20.25" customHeight="1">
      <c r="A47" s="98" t="s">
        <v>198</v>
      </c>
      <c r="B47" s="99"/>
      <c r="C47" s="99"/>
      <c r="D47" s="99"/>
      <c r="E47" s="99"/>
      <c r="F47" s="99"/>
      <c r="G47" s="99"/>
      <c r="H47" s="99"/>
      <c r="I47" s="99"/>
      <c r="J47" s="85"/>
      <c r="K47" s="85"/>
      <c r="L47" s="85"/>
      <c r="M47" s="109"/>
    </row>
    <row r="48" spans="1:13" s="10" customFormat="1" ht="20.25" customHeight="1">
      <c r="A48" s="9" t="s">
        <v>13</v>
      </c>
      <c r="B48" s="3">
        <v>13</v>
      </c>
      <c r="C48" s="3">
        <v>6</v>
      </c>
      <c r="D48" s="3">
        <v>6</v>
      </c>
      <c r="E48" s="3">
        <v>7</v>
      </c>
      <c r="F48" s="3">
        <v>25</v>
      </c>
      <c r="G48" s="3">
        <v>6</v>
      </c>
      <c r="H48" s="3">
        <v>3</v>
      </c>
      <c r="I48" s="3">
        <v>9</v>
      </c>
      <c r="J48" s="45">
        <f>(B48*C48+F48*G48)/36</f>
        <v>6.33</v>
      </c>
      <c r="K48" s="45">
        <f>(B48*D48+F48*H48)/36</f>
        <v>4.25</v>
      </c>
      <c r="L48" s="45">
        <f>(B48*E48+F48*I48)/36</f>
        <v>8.78</v>
      </c>
      <c r="M48" s="46">
        <f>SUM(J48:L48)</f>
        <v>19.36</v>
      </c>
    </row>
    <row r="49" spans="1:13" s="10" customFormat="1" ht="20.25" customHeight="1">
      <c r="A49" s="9" t="s">
        <v>12</v>
      </c>
      <c r="B49" s="3">
        <v>0</v>
      </c>
      <c r="C49" s="3">
        <v>0</v>
      </c>
      <c r="D49" s="3">
        <v>0</v>
      </c>
      <c r="E49" s="3">
        <v>0</v>
      </c>
      <c r="F49" s="3">
        <v>11</v>
      </c>
      <c r="G49" s="3">
        <v>12</v>
      </c>
      <c r="H49" s="3">
        <v>3</v>
      </c>
      <c r="I49" s="3">
        <v>3</v>
      </c>
      <c r="J49" s="45">
        <f>(B49*C49+F49*G49)/18</f>
        <v>7.33</v>
      </c>
      <c r="K49" s="45">
        <f>(B49*D49+F49*H49)/18</f>
        <v>1.83</v>
      </c>
      <c r="L49" s="45">
        <f>(B49*E49+F49*I49)/18</f>
        <v>1.83</v>
      </c>
      <c r="M49" s="46">
        <f>SUM(J49:L49)</f>
        <v>10.99</v>
      </c>
    </row>
    <row r="50" spans="1:13" s="10" customFormat="1" ht="20.25" customHeight="1">
      <c r="A50" s="9" t="s">
        <v>22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45"/>
      <c r="K50" s="45"/>
      <c r="L50" s="45"/>
      <c r="M50" s="46"/>
    </row>
    <row r="51" spans="1:13" s="10" customFormat="1" ht="20.25" customHeight="1">
      <c r="A51" s="9" t="s">
        <v>23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45"/>
      <c r="K51" s="45"/>
      <c r="L51" s="45"/>
      <c r="M51" s="46"/>
    </row>
    <row r="52" spans="1:13" s="10" customFormat="1" ht="20.25" customHeight="1">
      <c r="A52" s="26" t="s">
        <v>199</v>
      </c>
      <c r="B52" s="6">
        <f>SUM(B48:B51)</f>
        <v>13</v>
      </c>
      <c r="C52" s="6"/>
      <c r="D52" s="6"/>
      <c r="E52" s="6"/>
      <c r="F52" s="6">
        <f>SUM(F48:F51)</f>
        <v>36</v>
      </c>
      <c r="G52" s="6"/>
      <c r="H52" s="6"/>
      <c r="I52" s="6"/>
      <c r="J52" s="47">
        <f>SUM(J48:J51)</f>
        <v>13.66</v>
      </c>
      <c r="K52" s="47">
        <f>SUM(K48:K51)</f>
        <v>6.08</v>
      </c>
      <c r="L52" s="47">
        <f>SUM(L48:L51)</f>
        <v>10.61</v>
      </c>
      <c r="M52" s="48">
        <f>SUM(M48:M51)</f>
        <v>30.35</v>
      </c>
    </row>
    <row r="53" spans="1:13" s="10" customFormat="1" ht="20.25" customHeight="1">
      <c r="A53" s="98" t="s">
        <v>200</v>
      </c>
      <c r="B53" s="99"/>
      <c r="C53" s="99"/>
      <c r="D53" s="99"/>
      <c r="E53" s="99"/>
      <c r="F53" s="99"/>
      <c r="G53" s="99"/>
      <c r="H53" s="99"/>
      <c r="I53" s="99"/>
      <c r="J53" s="85"/>
      <c r="K53" s="85"/>
      <c r="L53" s="85"/>
      <c r="M53" s="109"/>
    </row>
    <row r="54" spans="1:13" s="10" customFormat="1" ht="20.25" customHeight="1">
      <c r="A54" s="9" t="s">
        <v>13</v>
      </c>
      <c r="B54" s="3">
        <v>29</v>
      </c>
      <c r="C54" s="3">
        <v>0</v>
      </c>
      <c r="D54" s="3">
        <v>11</v>
      </c>
      <c r="E54" s="3">
        <v>7</v>
      </c>
      <c r="F54" s="3">
        <v>34</v>
      </c>
      <c r="G54" s="3">
        <v>0</v>
      </c>
      <c r="H54" s="3">
        <v>14</v>
      </c>
      <c r="I54" s="3">
        <v>4</v>
      </c>
      <c r="J54" s="45">
        <f>(B54*C54+F54*G54)/36</f>
        <v>0</v>
      </c>
      <c r="K54" s="45">
        <f>(B54*D54+F54*H54)/36</f>
        <v>22.08</v>
      </c>
      <c r="L54" s="45">
        <f>(B54*E54+F54*I54)/36</f>
        <v>9.42</v>
      </c>
      <c r="M54" s="46">
        <f>SUM(J54:L54)</f>
        <v>31.5</v>
      </c>
    </row>
    <row r="55" spans="1:13" s="10" customFormat="1" ht="20.25" customHeight="1">
      <c r="A55" s="9" t="s">
        <v>12</v>
      </c>
      <c r="B55" s="3">
        <v>0</v>
      </c>
      <c r="C55" s="3">
        <v>0</v>
      </c>
      <c r="D55" s="3">
        <v>0</v>
      </c>
      <c r="E55" s="3">
        <v>0</v>
      </c>
      <c r="F55" s="3">
        <v>28</v>
      </c>
      <c r="G55" s="3">
        <v>3</v>
      </c>
      <c r="H55" s="3">
        <v>4</v>
      </c>
      <c r="I55" s="3">
        <v>9</v>
      </c>
      <c r="J55" s="45">
        <f>(B55*C55+F55*G55)/18</f>
        <v>4.67</v>
      </c>
      <c r="K55" s="45">
        <f>(B55*D55+F55*H55)/18</f>
        <v>6.22</v>
      </c>
      <c r="L55" s="45">
        <f>(B55*E55+F55*I55)/18</f>
        <v>14</v>
      </c>
      <c r="M55" s="46">
        <f>SUM(J55:L55)</f>
        <v>24.89</v>
      </c>
    </row>
    <row r="56" spans="1:13" s="10" customFormat="1" ht="20.25" customHeight="1">
      <c r="A56" s="9" t="s">
        <v>22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45"/>
      <c r="K56" s="45"/>
      <c r="L56" s="45"/>
      <c r="M56" s="46"/>
    </row>
    <row r="57" spans="1:13" s="10" customFormat="1" ht="20.25" customHeight="1">
      <c r="A57" s="9" t="s">
        <v>23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45"/>
      <c r="K57" s="45"/>
      <c r="L57" s="45"/>
      <c r="M57" s="46"/>
    </row>
    <row r="58" spans="1:13" s="10" customFormat="1" ht="20.25" customHeight="1">
      <c r="A58" s="11" t="s">
        <v>201</v>
      </c>
      <c r="B58" s="6">
        <f>SUM(B54:B57)</f>
        <v>29</v>
      </c>
      <c r="C58" s="6"/>
      <c r="D58" s="6"/>
      <c r="E58" s="6"/>
      <c r="F58" s="6">
        <f>SUM(F54:F57)</f>
        <v>62</v>
      </c>
      <c r="G58" s="6"/>
      <c r="H58" s="6"/>
      <c r="I58" s="6"/>
      <c r="J58" s="47">
        <f>SUM(J54:J57)</f>
        <v>4.67</v>
      </c>
      <c r="K58" s="47">
        <f>SUM(K54:K57)</f>
        <v>28.3</v>
      </c>
      <c r="L58" s="47">
        <f>SUM(L54:L57)</f>
        <v>23.42</v>
      </c>
      <c r="M58" s="48">
        <f>SUM(M54:M57)</f>
        <v>56.39</v>
      </c>
    </row>
    <row r="59" spans="1:13" s="10" customFormat="1" ht="20.25" customHeight="1">
      <c r="A59" s="98" t="s">
        <v>202</v>
      </c>
      <c r="B59" s="99"/>
      <c r="C59" s="99"/>
      <c r="D59" s="99"/>
      <c r="E59" s="99"/>
      <c r="F59" s="99"/>
      <c r="G59" s="99"/>
      <c r="H59" s="99"/>
      <c r="I59" s="99"/>
      <c r="J59" s="85"/>
      <c r="K59" s="85"/>
      <c r="L59" s="85"/>
      <c r="M59" s="109"/>
    </row>
    <row r="60" spans="1:13" s="10" customFormat="1" ht="20.25" customHeight="1">
      <c r="A60" s="9" t="s">
        <v>13</v>
      </c>
      <c r="B60" s="3">
        <v>33</v>
      </c>
      <c r="C60" s="3">
        <v>15</v>
      </c>
      <c r="D60" s="3">
        <v>3</v>
      </c>
      <c r="E60" s="3">
        <v>1</v>
      </c>
      <c r="F60" s="3">
        <v>34</v>
      </c>
      <c r="G60" s="3">
        <v>9</v>
      </c>
      <c r="H60" s="3">
        <v>0</v>
      </c>
      <c r="I60" s="3">
        <v>10</v>
      </c>
      <c r="J60" s="45">
        <f>(B60*C60+F60*G60)/36</f>
        <v>22.25</v>
      </c>
      <c r="K60" s="45">
        <f>(B60*D60+F60*H60)/36</f>
        <v>2.75</v>
      </c>
      <c r="L60" s="45">
        <f>(B60*E60+F60*I60)/36</f>
        <v>10.36</v>
      </c>
      <c r="M60" s="46">
        <f>SUM(J60:L60)</f>
        <v>35.36</v>
      </c>
    </row>
    <row r="61" spans="1:13" s="10" customFormat="1" ht="20.25" customHeight="1">
      <c r="A61" s="9" t="s">
        <v>12</v>
      </c>
      <c r="B61" s="3">
        <v>0</v>
      </c>
      <c r="C61" s="3">
        <v>0</v>
      </c>
      <c r="D61" s="3">
        <v>0</v>
      </c>
      <c r="E61" s="3">
        <v>0</v>
      </c>
      <c r="F61" s="3">
        <v>33</v>
      </c>
      <c r="G61" s="3">
        <v>12</v>
      </c>
      <c r="H61" s="3">
        <v>3</v>
      </c>
      <c r="I61" s="3">
        <v>6</v>
      </c>
      <c r="J61" s="45">
        <f>(B61*C61+F61*G61)/18</f>
        <v>22</v>
      </c>
      <c r="K61" s="45">
        <f>(B61*D61+F61*H61)/18</f>
        <v>5.5</v>
      </c>
      <c r="L61" s="45">
        <f>(B61*E61+F61*I61)/18</f>
        <v>11</v>
      </c>
      <c r="M61" s="46">
        <f>SUM(J61:L61)</f>
        <v>38.5</v>
      </c>
    </row>
    <row r="62" spans="1:13" s="10" customFormat="1" ht="20.25" customHeight="1">
      <c r="A62" s="9" t="s">
        <v>22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45"/>
      <c r="K62" s="45"/>
      <c r="L62" s="45"/>
      <c r="M62" s="46"/>
    </row>
    <row r="63" spans="1:13" s="10" customFormat="1" ht="20.25" customHeight="1">
      <c r="A63" s="9" t="s">
        <v>23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45"/>
      <c r="K63" s="45"/>
      <c r="L63" s="45"/>
      <c r="M63" s="46"/>
    </row>
    <row r="64" spans="1:13" s="10" customFormat="1" ht="20.25" customHeight="1">
      <c r="A64" s="11" t="s">
        <v>203</v>
      </c>
      <c r="B64" s="6">
        <f>SUM(B60:B63)</f>
        <v>33</v>
      </c>
      <c r="C64" s="6"/>
      <c r="D64" s="6"/>
      <c r="E64" s="6"/>
      <c r="F64" s="6">
        <f>SUM(F60:F63)</f>
        <v>67</v>
      </c>
      <c r="G64" s="6"/>
      <c r="H64" s="6"/>
      <c r="I64" s="6"/>
      <c r="J64" s="47">
        <f>SUM(J60:J63)</f>
        <v>44.25</v>
      </c>
      <c r="K64" s="47">
        <f>SUM(K60:K63)</f>
        <v>8.25</v>
      </c>
      <c r="L64" s="47">
        <f>SUM(L60:L63)</f>
        <v>21.36</v>
      </c>
      <c r="M64" s="48">
        <f>SUM(M60:M63)</f>
        <v>73.86</v>
      </c>
    </row>
    <row r="65" spans="1:13" s="10" customFormat="1" ht="20.25" customHeight="1">
      <c r="A65" s="98" t="s">
        <v>204</v>
      </c>
      <c r="B65" s="99"/>
      <c r="C65" s="99"/>
      <c r="D65" s="99"/>
      <c r="E65" s="99"/>
      <c r="F65" s="99"/>
      <c r="G65" s="99"/>
      <c r="H65" s="99"/>
      <c r="I65" s="99"/>
      <c r="J65" s="85"/>
      <c r="K65" s="85"/>
      <c r="L65" s="85"/>
      <c r="M65" s="109"/>
    </row>
    <row r="66" spans="1:13" s="10" customFormat="1" ht="20.25" customHeight="1">
      <c r="A66" s="9" t="s">
        <v>13</v>
      </c>
      <c r="B66" s="3">
        <v>32</v>
      </c>
      <c r="C66" s="3">
        <v>9</v>
      </c>
      <c r="D66" s="3">
        <v>7</v>
      </c>
      <c r="E66" s="3">
        <v>1</v>
      </c>
      <c r="F66" s="3">
        <v>32</v>
      </c>
      <c r="G66" s="3">
        <v>9</v>
      </c>
      <c r="H66" s="3">
        <v>0</v>
      </c>
      <c r="I66" s="3">
        <v>9</v>
      </c>
      <c r="J66" s="45">
        <f>(B66*C66+F66*G66)/36</f>
        <v>16</v>
      </c>
      <c r="K66" s="45">
        <f>(B66*D66+F66*H66)/36</f>
        <v>6.22</v>
      </c>
      <c r="L66" s="45">
        <f>(B66*E66+F66*I66)/36</f>
        <v>8.89</v>
      </c>
      <c r="M66" s="46">
        <f>SUM(J66:L66)</f>
        <v>31.11</v>
      </c>
    </row>
    <row r="67" spans="1:13" s="10" customFormat="1" ht="20.25" customHeight="1">
      <c r="A67" s="9" t="s">
        <v>12</v>
      </c>
      <c r="B67" s="3">
        <v>0</v>
      </c>
      <c r="C67" s="3">
        <v>0</v>
      </c>
      <c r="D67" s="3">
        <v>0</v>
      </c>
      <c r="E67" s="3">
        <v>0</v>
      </c>
      <c r="F67" s="3">
        <v>30</v>
      </c>
      <c r="G67" s="3">
        <v>12</v>
      </c>
      <c r="H67" s="3">
        <v>3</v>
      </c>
      <c r="I67" s="3">
        <v>4</v>
      </c>
      <c r="J67" s="45">
        <f>(B67*C67+F67*G67)/18</f>
        <v>20</v>
      </c>
      <c r="K67" s="45">
        <f>(B67*D67+F67*H67)/18</f>
        <v>5</v>
      </c>
      <c r="L67" s="45">
        <f>(B67*E67+F67*I67)/18</f>
        <v>6.67</v>
      </c>
      <c r="M67" s="46">
        <f>SUM(J67:L67)</f>
        <v>31.67</v>
      </c>
    </row>
    <row r="68" spans="1:13" s="10" customFormat="1" ht="20.25" customHeight="1">
      <c r="A68" s="9" t="s">
        <v>22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45"/>
      <c r="K68" s="45"/>
      <c r="L68" s="45"/>
      <c r="M68" s="46"/>
    </row>
    <row r="69" spans="1:13" s="10" customFormat="1" ht="20.25" customHeight="1">
      <c r="A69" s="9" t="s">
        <v>23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45"/>
      <c r="K69" s="45"/>
      <c r="L69" s="45"/>
      <c r="M69" s="46"/>
    </row>
    <row r="70" spans="1:13" s="10" customFormat="1" ht="20.25" customHeight="1">
      <c r="A70" s="11" t="s">
        <v>205</v>
      </c>
      <c r="B70" s="6">
        <f>SUM(B66:B69)</f>
        <v>32</v>
      </c>
      <c r="C70" s="6"/>
      <c r="D70" s="6"/>
      <c r="E70" s="6"/>
      <c r="F70" s="6">
        <f>SUM(F66:F69)</f>
        <v>62</v>
      </c>
      <c r="G70" s="6"/>
      <c r="H70" s="6"/>
      <c r="I70" s="6"/>
      <c r="J70" s="47">
        <f>SUM(J66:J69)</f>
        <v>36</v>
      </c>
      <c r="K70" s="47">
        <f>SUM(K66:K69)</f>
        <v>11.22</v>
      </c>
      <c r="L70" s="47">
        <f>SUM(L66:L69)</f>
        <v>15.56</v>
      </c>
      <c r="M70" s="48">
        <f>SUM(M66:M69)</f>
        <v>62.78</v>
      </c>
    </row>
    <row r="71" spans="1:13" s="10" customFormat="1" ht="24" thickBot="1">
      <c r="A71" s="32" t="s">
        <v>33</v>
      </c>
      <c r="B71" s="33">
        <f>B32+B19+B12+B70+B64+B58+B52+B46+B39+B25</f>
        <v>929</v>
      </c>
      <c r="C71" s="33"/>
      <c r="D71" s="33"/>
      <c r="E71" s="33"/>
      <c r="F71" s="33">
        <f>SUM(F70,F64,F58,F52,F46,F39,F32,F25,F19,F12)</f>
        <v>1034</v>
      </c>
      <c r="G71" s="33"/>
      <c r="H71" s="33"/>
      <c r="I71" s="33"/>
      <c r="J71" s="58">
        <f>J32+J19+J12+J70+J64+J58+J52+J46+J39+J25</f>
        <v>684.69</v>
      </c>
      <c r="K71" s="58">
        <f>K32+K19+K12+K70+K64+K58+K52+K46+K39+K25</f>
        <v>198</v>
      </c>
      <c r="L71" s="58">
        <f>L32+L19+L12+L70+L64+L58+L52+L46+L39+L25</f>
        <v>221.33</v>
      </c>
      <c r="M71" s="90">
        <f>M32+M19+M12+M70+M64+M58+M52+M46+M39+M25</f>
        <v>1104.02</v>
      </c>
    </row>
    <row r="72" spans="1:13" ht="21">
      <c r="A72" s="111" t="s">
        <v>257</v>
      </c>
      <c r="B72" s="112"/>
      <c r="C72" s="112"/>
      <c r="D72" s="112"/>
      <c r="E72" s="112"/>
      <c r="F72" s="112"/>
      <c r="G72" s="112"/>
      <c r="H72" s="112"/>
      <c r="I72" s="112"/>
      <c r="J72" s="113"/>
      <c r="K72" s="113"/>
      <c r="L72" s="113"/>
      <c r="M72" s="114"/>
    </row>
    <row r="73" spans="1:13" ht="21">
      <c r="A73" s="9" t="s">
        <v>13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45"/>
      <c r="K73" s="45"/>
      <c r="L73" s="45"/>
      <c r="M73" s="46"/>
    </row>
    <row r="74" spans="1:13" ht="21">
      <c r="A74" s="9" t="s">
        <v>12</v>
      </c>
      <c r="B74" s="3">
        <v>18</v>
      </c>
      <c r="C74" s="3">
        <v>18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45">
        <f>(B74*C74+F74*G74)/18</f>
        <v>18</v>
      </c>
      <c r="K74" s="45">
        <f>(B74*D74+F74*H74)/18</f>
        <v>0</v>
      </c>
      <c r="L74" s="45">
        <f>(B74*E74+F74*I74)/18</f>
        <v>0</v>
      </c>
      <c r="M74" s="46">
        <f>SUM(J74:L74)</f>
        <v>18</v>
      </c>
    </row>
    <row r="75" spans="1:13" s="10" customFormat="1" ht="21">
      <c r="A75" s="9" t="s">
        <v>256</v>
      </c>
      <c r="B75" s="3">
        <v>0</v>
      </c>
      <c r="C75" s="3">
        <v>0</v>
      </c>
      <c r="D75" s="3">
        <v>0</v>
      </c>
      <c r="E75" s="3">
        <v>0</v>
      </c>
      <c r="F75" s="3">
        <v>1</v>
      </c>
      <c r="G75" s="3">
        <v>0</v>
      </c>
      <c r="H75" s="3">
        <v>0</v>
      </c>
      <c r="I75" s="3">
        <v>0</v>
      </c>
      <c r="J75" s="45"/>
      <c r="K75" s="45"/>
      <c r="L75" s="45"/>
      <c r="M75" s="46"/>
    </row>
    <row r="76" spans="1:13" s="10" customFormat="1" ht="21">
      <c r="A76" s="11" t="s">
        <v>191</v>
      </c>
      <c r="B76" s="6">
        <f>SUM(B73:B75)</f>
        <v>18</v>
      </c>
      <c r="C76" s="6"/>
      <c r="D76" s="6"/>
      <c r="E76" s="6"/>
      <c r="F76" s="6">
        <f>SUM(F75)</f>
        <v>1</v>
      </c>
      <c r="G76" s="6"/>
      <c r="H76" s="6"/>
      <c r="I76" s="6"/>
      <c r="J76" s="47">
        <f>SUM(J73:J75)</f>
        <v>18</v>
      </c>
      <c r="K76" s="47">
        <f>SUM(K73:K75)</f>
        <v>0</v>
      </c>
      <c r="L76" s="47">
        <f>SUM(L73:L75)</f>
        <v>0</v>
      </c>
      <c r="M76" s="48">
        <f>SUM(M75)</f>
        <v>0</v>
      </c>
    </row>
    <row r="77" spans="1:13" ht="21">
      <c r="A77" s="98" t="s">
        <v>206</v>
      </c>
      <c r="B77" s="99"/>
      <c r="C77" s="99"/>
      <c r="D77" s="99"/>
      <c r="E77" s="99"/>
      <c r="F77" s="99"/>
      <c r="G77" s="99"/>
      <c r="H77" s="99"/>
      <c r="I77" s="99"/>
      <c r="J77" s="85"/>
      <c r="K77" s="85"/>
      <c r="L77" s="85"/>
      <c r="M77" s="109"/>
    </row>
    <row r="78" spans="1:13" s="10" customFormat="1" ht="21">
      <c r="A78" s="9" t="s">
        <v>13</v>
      </c>
      <c r="B78" s="3">
        <v>68</v>
      </c>
      <c r="C78" s="3">
        <v>16</v>
      </c>
      <c r="D78" s="3">
        <v>0</v>
      </c>
      <c r="E78" s="3">
        <v>6</v>
      </c>
      <c r="F78" s="3">
        <v>78</v>
      </c>
      <c r="G78" s="3">
        <v>9</v>
      </c>
      <c r="H78" s="3">
        <v>7</v>
      </c>
      <c r="I78" s="3">
        <v>6</v>
      </c>
      <c r="J78" s="45">
        <f>(B78*C78+F78*G78)/36</f>
        <v>49.72</v>
      </c>
      <c r="K78" s="45">
        <f>(B78*D78+F78*H78)/36</f>
        <v>15.17</v>
      </c>
      <c r="L78" s="45">
        <f>(B78*E78+F78*I78)/36</f>
        <v>24.33</v>
      </c>
      <c r="M78" s="46">
        <f>SUM(J78:L78)</f>
        <v>89.22</v>
      </c>
    </row>
    <row r="79" spans="1:13" s="10" customFormat="1" ht="21">
      <c r="A79" s="9" t="s">
        <v>12</v>
      </c>
      <c r="B79" s="3">
        <v>86</v>
      </c>
      <c r="C79" s="3">
        <v>17</v>
      </c>
      <c r="D79" s="3">
        <v>0</v>
      </c>
      <c r="E79" s="3">
        <v>0</v>
      </c>
      <c r="F79" s="3">
        <v>65</v>
      </c>
      <c r="G79" s="3">
        <v>19</v>
      </c>
      <c r="H79" s="3">
        <v>3</v>
      </c>
      <c r="I79" s="3">
        <v>0</v>
      </c>
      <c r="J79" s="45">
        <f>(B79*C79+F79*G79)/36</f>
        <v>74.92</v>
      </c>
      <c r="K79" s="45">
        <f>(B79*D79+F79*H79)/36</f>
        <v>5.42</v>
      </c>
      <c r="L79" s="45">
        <f>(B79*E79+F79*I79)/36</f>
        <v>0</v>
      </c>
      <c r="M79" s="46">
        <f>SUM(J79:L79)</f>
        <v>80.34</v>
      </c>
    </row>
    <row r="80" spans="1:13" s="10" customFormat="1" ht="21">
      <c r="A80" s="9" t="s">
        <v>256</v>
      </c>
      <c r="B80" s="3">
        <v>0</v>
      </c>
      <c r="C80" s="3">
        <v>0</v>
      </c>
      <c r="D80" s="3">
        <v>0</v>
      </c>
      <c r="E80" s="3">
        <v>0</v>
      </c>
      <c r="F80" s="3">
        <v>2</v>
      </c>
      <c r="G80" s="3">
        <v>0</v>
      </c>
      <c r="H80" s="3">
        <v>0</v>
      </c>
      <c r="I80" s="3">
        <v>0</v>
      </c>
      <c r="J80" s="45"/>
      <c r="K80" s="45"/>
      <c r="L80" s="45"/>
      <c r="M80" s="46"/>
    </row>
    <row r="81" spans="1:13" s="10" customFormat="1" ht="21">
      <c r="A81" s="11" t="s">
        <v>195</v>
      </c>
      <c r="B81" s="6">
        <f>SUM(B78:B80)</f>
        <v>154</v>
      </c>
      <c r="C81" s="6"/>
      <c r="D81" s="6"/>
      <c r="E81" s="6"/>
      <c r="F81" s="6">
        <f>SUM(F78:F80)</f>
        <v>145</v>
      </c>
      <c r="G81" s="6"/>
      <c r="H81" s="6"/>
      <c r="I81" s="6"/>
      <c r="J81" s="47">
        <f>SUM(J78:J80)</f>
        <v>124.64</v>
      </c>
      <c r="K81" s="47">
        <f>SUM(K78:K80)</f>
        <v>20.59</v>
      </c>
      <c r="L81" s="47">
        <f>SUM(L78:L80)</f>
        <v>24.33</v>
      </c>
      <c r="M81" s="48">
        <f>SUM(M78:M79)</f>
        <v>169.56</v>
      </c>
    </row>
    <row r="82" spans="1:13" s="10" customFormat="1" ht="21">
      <c r="A82" s="98" t="s">
        <v>258</v>
      </c>
      <c r="B82" s="99"/>
      <c r="C82" s="99"/>
      <c r="D82" s="99"/>
      <c r="E82" s="99"/>
      <c r="F82" s="99"/>
      <c r="G82" s="99"/>
      <c r="H82" s="99"/>
      <c r="I82" s="99"/>
      <c r="J82" s="85"/>
      <c r="K82" s="85"/>
      <c r="L82" s="85"/>
      <c r="M82" s="109"/>
    </row>
    <row r="83" spans="1:13" s="10" customFormat="1" ht="21">
      <c r="A83" s="9" t="s">
        <v>13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45">
        <f>(B83*C83+F83*G83)/18</f>
        <v>0</v>
      </c>
      <c r="K83" s="45">
        <f>(B83*D83+F83*H83)/18</f>
        <v>0</v>
      </c>
      <c r="L83" s="45">
        <f>(B83*E83+F83*I83)/18</f>
        <v>0</v>
      </c>
      <c r="M83" s="46">
        <f>SUM(J83:L83)</f>
        <v>0</v>
      </c>
    </row>
    <row r="84" spans="1:13" s="10" customFormat="1" ht="21">
      <c r="A84" s="9" t="s">
        <v>12</v>
      </c>
      <c r="B84" s="3">
        <v>24</v>
      </c>
      <c r="C84" s="3">
        <v>7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45">
        <f>(B84*C84+F84*G84)/18</f>
        <v>9.33</v>
      </c>
      <c r="K84" s="45">
        <f>(B84*D84+F84*H84)/18</f>
        <v>0</v>
      </c>
      <c r="L84" s="45">
        <f>(B84*E84+F84*I84)/18</f>
        <v>0</v>
      </c>
      <c r="M84" s="46">
        <f>SUM(J84:L84)</f>
        <v>9.33</v>
      </c>
    </row>
    <row r="85" spans="1:13" s="10" customFormat="1" ht="21">
      <c r="A85" s="9" t="s">
        <v>256</v>
      </c>
      <c r="B85" s="3">
        <v>0</v>
      </c>
      <c r="C85" s="3">
        <v>0</v>
      </c>
      <c r="D85" s="3">
        <v>0</v>
      </c>
      <c r="E85" s="3">
        <v>0</v>
      </c>
      <c r="F85" s="3">
        <v>1</v>
      </c>
      <c r="G85" s="3">
        <v>0</v>
      </c>
      <c r="H85" s="3">
        <v>0</v>
      </c>
      <c r="I85" s="3">
        <v>0</v>
      </c>
      <c r="J85" s="45">
        <f>(B85*C85+F85*G85)/18</f>
        <v>0</v>
      </c>
      <c r="K85" s="45">
        <f>(B85*D85+F85*H85)/18</f>
        <v>0</v>
      </c>
      <c r="L85" s="45">
        <f>(B85*E85+F85*I85)/18</f>
        <v>0</v>
      </c>
      <c r="M85" s="46">
        <f>SUM(J85:L85)</f>
        <v>0</v>
      </c>
    </row>
    <row r="86" spans="1:13" s="10" customFormat="1" ht="21">
      <c r="A86" s="11" t="s">
        <v>209</v>
      </c>
      <c r="B86" s="6">
        <f>SUM(B83:B85)</f>
        <v>24</v>
      </c>
      <c r="C86" s="6"/>
      <c r="D86" s="6"/>
      <c r="E86" s="6"/>
      <c r="F86" s="6">
        <f>SUM(F83:F85)</f>
        <v>1</v>
      </c>
      <c r="G86" s="6"/>
      <c r="H86" s="6"/>
      <c r="I86" s="6"/>
      <c r="J86" s="47">
        <f>SUM(J83:J85)</f>
        <v>9.33</v>
      </c>
      <c r="K86" s="47">
        <f>SUM(K83:K85)</f>
        <v>0</v>
      </c>
      <c r="L86" s="47">
        <f>SUM(L83:L85)</f>
        <v>0</v>
      </c>
      <c r="M86" s="48">
        <f>SUM(M83:M84)</f>
        <v>9.33</v>
      </c>
    </row>
    <row r="87" spans="1:13" s="10" customFormat="1" ht="21">
      <c r="A87" s="98" t="s">
        <v>208</v>
      </c>
      <c r="B87" s="99"/>
      <c r="C87" s="99"/>
      <c r="D87" s="99"/>
      <c r="E87" s="99"/>
      <c r="F87" s="99"/>
      <c r="G87" s="99"/>
      <c r="H87" s="99"/>
      <c r="I87" s="99"/>
      <c r="J87" s="85"/>
      <c r="K87" s="85"/>
      <c r="L87" s="85"/>
      <c r="M87" s="109"/>
    </row>
    <row r="88" spans="1:13" s="10" customFormat="1" ht="21">
      <c r="A88" s="9" t="s">
        <v>13</v>
      </c>
      <c r="B88" s="3">
        <v>40</v>
      </c>
      <c r="C88" s="3">
        <v>19</v>
      </c>
      <c r="D88" s="3">
        <v>0</v>
      </c>
      <c r="E88" s="3">
        <v>3</v>
      </c>
      <c r="F88" s="3">
        <v>0</v>
      </c>
      <c r="G88" s="3">
        <v>0</v>
      </c>
      <c r="H88" s="3">
        <v>0</v>
      </c>
      <c r="I88" s="3">
        <v>0</v>
      </c>
      <c r="J88" s="45">
        <f>(B88*C88+F88*G88)/18</f>
        <v>42.22</v>
      </c>
      <c r="K88" s="45">
        <f>(B88*D88+F88*H88)/18</f>
        <v>0</v>
      </c>
      <c r="L88" s="45">
        <f>(B88*E88+F88*I88)/18</f>
        <v>6.67</v>
      </c>
      <c r="M88" s="46">
        <f>SUM(J88:L88)</f>
        <v>48.89</v>
      </c>
    </row>
    <row r="89" spans="1:13" s="10" customFormat="1" ht="21">
      <c r="A89" s="9" t="s">
        <v>12</v>
      </c>
      <c r="B89" s="3">
        <v>0</v>
      </c>
      <c r="C89" s="3">
        <v>0</v>
      </c>
      <c r="D89" s="3">
        <v>0</v>
      </c>
      <c r="E89" s="3">
        <v>0</v>
      </c>
      <c r="F89" s="3">
        <v>40</v>
      </c>
      <c r="G89" s="3">
        <v>13</v>
      </c>
      <c r="H89" s="3">
        <v>5</v>
      </c>
      <c r="I89" s="3">
        <v>3</v>
      </c>
      <c r="J89" s="45">
        <f>(B89*C89+F89*G89)/18</f>
        <v>28.89</v>
      </c>
      <c r="K89" s="45">
        <f>(B89*D89+F89*H89)/18</f>
        <v>11.11</v>
      </c>
      <c r="L89" s="45">
        <f>(B89*E89+F89*I89)/18</f>
        <v>6.67</v>
      </c>
      <c r="M89" s="46">
        <f>SUM(J89:L89)</f>
        <v>46.67</v>
      </c>
    </row>
    <row r="90" spans="1:13" s="10" customFormat="1" ht="21">
      <c r="A90" s="11" t="s">
        <v>209</v>
      </c>
      <c r="B90" s="6">
        <f>SUM(B88:B89)</f>
        <v>40</v>
      </c>
      <c r="C90" s="6"/>
      <c r="D90" s="6"/>
      <c r="E90" s="6"/>
      <c r="F90" s="6">
        <f>SUM(F88:F89)</f>
        <v>40</v>
      </c>
      <c r="G90" s="6"/>
      <c r="H90" s="6"/>
      <c r="I90" s="6"/>
      <c r="J90" s="47">
        <f>SUM(J88:J89)</f>
        <v>71.11</v>
      </c>
      <c r="K90" s="47">
        <f>SUM(K88:K89)</f>
        <v>11.11</v>
      </c>
      <c r="L90" s="47">
        <f>SUM(L88:L89)</f>
        <v>13.34</v>
      </c>
      <c r="M90" s="48">
        <f>SUM(M88:M89)</f>
        <v>95.56</v>
      </c>
    </row>
    <row r="91" spans="1:13" s="10" customFormat="1" ht="21">
      <c r="A91" s="98" t="s">
        <v>259</v>
      </c>
      <c r="B91" s="99"/>
      <c r="C91" s="99"/>
      <c r="D91" s="99"/>
      <c r="E91" s="99"/>
      <c r="F91" s="99"/>
      <c r="G91" s="99"/>
      <c r="H91" s="99"/>
      <c r="I91" s="99"/>
      <c r="J91" s="85"/>
      <c r="K91" s="85"/>
      <c r="L91" s="85"/>
      <c r="M91" s="109"/>
    </row>
    <row r="92" spans="1:13" s="10" customFormat="1" ht="21">
      <c r="A92" s="9" t="s">
        <v>13</v>
      </c>
      <c r="B92" s="3">
        <v>0</v>
      </c>
      <c r="C92" s="3">
        <v>0</v>
      </c>
      <c r="D92" s="3">
        <v>0</v>
      </c>
      <c r="E92" s="3">
        <v>0</v>
      </c>
      <c r="F92" s="3">
        <v>23</v>
      </c>
      <c r="G92" s="3">
        <v>12</v>
      </c>
      <c r="H92" s="3">
        <v>0</v>
      </c>
      <c r="I92" s="3">
        <v>9</v>
      </c>
      <c r="J92" s="45">
        <f>(B92*C92+F92*G92)/18</f>
        <v>15.33</v>
      </c>
      <c r="K92" s="45">
        <f>(B92*D92+F92*H92)/18</f>
        <v>0</v>
      </c>
      <c r="L92" s="45">
        <f>(B92*E92+F92*I92)/18</f>
        <v>11.5</v>
      </c>
      <c r="M92" s="46">
        <f>SUM(J92:L92)</f>
        <v>26.83</v>
      </c>
    </row>
    <row r="93" spans="1:13" s="10" customFormat="1" ht="21">
      <c r="A93" s="9" t="s">
        <v>12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45"/>
      <c r="K93" s="45"/>
      <c r="L93" s="45"/>
      <c r="M93" s="46"/>
    </row>
    <row r="94" spans="1:13" s="10" customFormat="1" ht="21">
      <c r="A94" s="11" t="s">
        <v>207</v>
      </c>
      <c r="B94" s="6">
        <f>SUM(B92:B93)</f>
        <v>0</v>
      </c>
      <c r="C94" s="6"/>
      <c r="D94" s="6"/>
      <c r="E94" s="6"/>
      <c r="F94" s="6">
        <f>SUM(F92:F93)</f>
        <v>23</v>
      </c>
      <c r="G94" s="6"/>
      <c r="H94" s="6"/>
      <c r="I94" s="6"/>
      <c r="J94" s="47">
        <f>SUM(J92:J93)</f>
        <v>15.33</v>
      </c>
      <c r="K94" s="47">
        <f>SUM(K92:K93)</f>
        <v>0</v>
      </c>
      <c r="L94" s="47">
        <f>SUM(L92:L93)</f>
        <v>11.5</v>
      </c>
      <c r="M94" s="48">
        <f>SUM(M92:M93)</f>
        <v>26.83</v>
      </c>
    </row>
    <row r="95" spans="1:13" s="10" customFormat="1" ht="24" thickBot="1">
      <c r="A95" s="14" t="s">
        <v>54</v>
      </c>
      <c r="B95" s="8">
        <f>B81+B76+B94+B90+B86</f>
        <v>236</v>
      </c>
      <c r="C95" s="8"/>
      <c r="D95" s="8"/>
      <c r="E95" s="8"/>
      <c r="F95" s="8">
        <f>F81+F76+F94+F90+F86</f>
        <v>210</v>
      </c>
      <c r="G95" s="8"/>
      <c r="H95" s="8"/>
      <c r="I95" s="8"/>
      <c r="J95" s="61">
        <f>J81+J76+J94+J90+J86</f>
        <v>238.41</v>
      </c>
      <c r="K95" s="61">
        <f>K81+K76+K94+K90+K86</f>
        <v>31.7</v>
      </c>
      <c r="L95" s="61">
        <f>L81+L76+L94+L90+L86</f>
        <v>49.17</v>
      </c>
      <c r="M95" s="62">
        <f>M81+M76+M94+M90+M86</f>
        <v>301.28</v>
      </c>
    </row>
    <row r="96" spans="1:14" ht="27" customHeight="1" thickBot="1">
      <c r="A96" s="15" t="s">
        <v>178</v>
      </c>
      <c r="B96" s="16">
        <f>B95+B71</f>
        <v>1165</v>
      </c>
      <c r="C96" s="16"/>
      <c r="D96" s="16"/>
      <c r="E96" s="16"/>
      <c r="F96" s="16">
        <f>SUM(F95,F71)</f>
        <v>1244</v>
      </c>
      <c r="G96" s="16"/>
      <c r="H96" s="16"/>
      <c r="I96" s="16"/>
      <c r="J96" s="63">
        <f>J95+J71</f>
        <v>923.1</v>
      </c>
      <c r="K96" s="63">
        <f>K95+K71</f>
        <v>229.7</v>
      </c>
      <c r="L96" s="63">
        <f>L95+L71</f>
        <v>270.5</v>
      </c>
      <c r="M96" s="64">
        <f>M95+M71</f>
        <v>1405.3</v>
      </c>
      <c r="N96" s="55"/>
    </row>
    <row r="97" spans="10:13" ht="21">
      <c r="J97" s="55"/>
      <c r="K97" s="55"/>
      <c r="L97" s="55"/>
      <c r="M97" s="55"/>
    </row>
    <row r="98" spans="10:13" ht="21">
      <c r="J98" s="55"/>
      <c r="K98" s="55"/>
      <c r="L98" s="55"/>
      <c r="M98" s="55"/>
    </row>
    <row r="99" spans="10:13" ht="21">
      <c r="J99" s="55"/>
      <c r="K99" s="55"/>
      <c r="L99" s="55"/>
      <c r="M99" s="55"/>
    </row>
    <row r="100" spans="10:13" ht="21">
      <c r="J100" s="55"/>
      <c r="K100" s="55"/>
      <c r="L100" s="55"/>
      <c r="M100" s="55"/>
    </row>
    <row r="101" spans="10:13" ht="21">
      <c r="J101" s="55"/>
      <c r="K101" s="55"/>
      <c r="L101" s="55"/>
      <c r="M101" s="55"/>
    </row>
    <row r="102" spans="10:13" ht="21">
      <c r="J102" s="55"/>
      <c r="K102" s="55"/>
      <c r="L102" s="55"/>
      <c r="M102" s="55"/>
    </row>
    <row r="103" spans="10:13" ht="21">
      <c r="J103" s="55"/>
      <c r="K103" s="55"/>
      <c r="L103" s="55"/>
      <c r="M103" s="55"/>
    </row>
    <row r="104" spans="10:13" ht="21">
      <c r="J104" s="55"/>
      <c r="K104" s="55"/>
      <c r="L104" s="55"/>
      <c r="M104" s="55"/>
    </row>
    <row r="105" spans="10:13" ht="21">
      <c r="J105" s="55"/>
      <c r="K105" s="55"/>
      <c r="L105" s="55"/>
      <c r="M105" s="55"/>
    </row>
    <row r="106" spans="10:13" ht="21">
      <c r="J106" s="55"/>
      <c r="K106" s="55"/>
      <c r="L106" s="55"/>
      <c r="M106" s="55"/>
    </row>
    <row r="107" spans="10:13" ht="21">
      <c r="J107" s="55"/>
      <c r="K107" s="55"/>
      <c r="L107" s="55"/>
      <c r="M107" s="55"/>
    </row>
    <row r="108" spans="10:13" ht="21">
      <c r="J108" s="55"/>
      <c r="K108" s="55"/>
      <c r="L108" s="55"/>
      <c r="M108" s="55"/>
    </row>
    <row r="109" spans="10:13" ht="21">
      <c r="J109" s="55"/>
      <c r="K109" s="55"/>
      <c r="L109" s="55"/>
      <c r="M109" s="55"/>
    </row>
    <row r="110" spans="10:13" ht="21">
      <c r="J110" s="55"/>
      <c r="K110" s="55"/>
      <c r="L110" s="55"/>
      <c r="M110" s="55"/>
    </row>
    <row r="111" spans="10:13" ht="21">
      <c r="J111" s="55"/>
      <c r="K111" s="55"/>
      <c r="L111" s="55"/>
      <c r="M111" s="55"/>
    </row>
    <row r="112" spans="10:13" ht="21">
      <c r="J112" s="55"/>
      <c r="K112" s="55"/>
      <c r="L112" s="55"/>
      <c r="M112" s="55"/>
    </row>
    <row r="113" spans="10:13" ht="21">
      <c r="J113" s="55"/>
      <c r="K113" s="55"/>
      <c r="L113" s="55"/>
      <c r="M113" s="55"/>
    </row>
    <row r="114" spans="10:13" ht="21">
      <c r="J114" s="55"/>
      <c r="K114" s="55"/>
      <c r="L114" s="55"/>
      <c r="M114" s="55"/>
    </row>
    <row r="115" spans="10:13" ht="21">
      <c r="J115" s="55"/>
      <c r="K115" s="55"/>
      <c r="L115" s="55"/>
      <c r="M115" s="55"/>
    </row>
    <row r="116" spans="10:13" ht="21">
      <c r="J116" s="55"/>
      <c r="K116" s="55"/>
      <c r="L116" s="55"/>
      <c r="M116" s="55"/>
    </row>
    <row r="117" spans="10:13" ht="21">
      <c r="J117" s="55"/>
      <c r="K117" s="55"/>
      <c r="L117" s="55"/>
      <c r="M117" s="55"/>
    </row>
    <row r="118" spans="10:13" ht="21">
      <c r="J118" s="55"/>
      <c r="K118" s="55"/>
      <c r="L118" s="55"/>
      <c r="M118" s="55"/>
    </row>
    <row r="119" spans="10:13" ht="21">
      <c r="J119" s="55"/>
      <c r="K119" s="55"/>
      <c r="L119" s="55"/>
      <c r="M119" s="55"/>
    </row>
    <row r="120" spans="10:13" ht="21">
      <c r="J120" s="55"/>
      <c r="K120" s="55"/>
      <c r="L120" s="55"/>
      <c r="M120" s="55"/>
    </row>
    <row r="121" spans="10:13" ht="21">
      <c r="J121" s="55"/>
      <c r="K121" s="55"/>
      <c r="L121" s="55"/>
      <c r="M121" s="55"/>
    </row>
    <row r="122" spans="10:13" ht="21">
      <c r="J122" s="55"/>
      <c r="K122" s="55"/>
      <c r="L122" s="55"/>
      <c r="M122" s="55"/>
    </row>
    <row r="123" spans="10:13" ht="21">
      <c r="J123" s="55"/>
      <c r="K123" s="55"/>
      <c r="L123" s="55"/>
      <c r="M123" s="55"/>
    </row>
    <row r="124" spans="10:13" ht="21">
      <c r="J124" s="55"/>
      <c r="K124" s="55"/>
      <c r="L124" s="55"/>
      <c r="M124" s="55"/>
    </row>
    <row r="125" spans="10:13" ht="21">
      <c r="J125" s="55"/>
      <c r="K125" s="55"/>
      <c r="L125" s="55"/>
      <c r="M125" s="55"/>
    </row>
    <row r="126" spans="10:13" ht="21">
      <c r="J126" s="55"/>
      <c r="K126" s="55"/>
      <c r="L126" s="55"/>
      <c r="M126" s="55"/>
    </row>
    <row r="127" spans="10:13" ht="21">
      <c r="J127" s="55"/>
      <c r="K127" s="55"/>
      <c r="L127" s="55"/>
      <c r="M127" s="55"/>
    </row>
    <row r="128" spans="10:13" ht="21">
      <c r="J128" s="55"/>
      <c r="K128" s="55"/>
      <c r="L128" s="55"/>
      <c r="M128" s="55"/>
    </row>
    <row r="129" spans="10:13" ht="21">
      <c r="J129" s="55"/>
      <c r="K129" s="55"/>
      <c r="L129" s="55"/>
      <c r="M129" s="55"/>
    </row>
    <row r="130" spans="10:13" ht="21">
      <c r="J130" s="55"/>
      <c r="K130" s="55"/>
      <c r="L130" s="55"/>
      <c r="M130" s="55"/>
    </row>
    <row r="131" spans="10:13" ht="21">
      <c r="J131" s="55"/>
      <c r="K131" s="55"/>
      <c r="L131" s="55"/>
      <c r="M131" s="55"/>
    </row>
    <row r="132" spans="10:13" ht="21">
      <c r="J132" s="55"/>
      <c r="K132" s="55"/>
      <c r="L132" s="55"/>
      <c r="M132" s="55"/>
    </row>
    <row r="133" spans="10:13" ht="21">
      <c r="J133" s="55"/>
      <c r="K133" s="55"/>
      <c r="L133" s="55"/>
      <c r="M133" s="55"/>
    </row>
    <row r="134" spans="10:13" ht="21">
      <c r="J134" s="55"/>
      <c r="K134" s="55"/>
      <c r="L134" s="55"/>
      <c r="M134" s="55"/>
    </row>
    <row r="135" spans="10:13" ht="21">
      <c r="J135" s="55"/>
      <c r="K135" s="55"/>
      <c r="L135" s="55"/>
      <c r="M135" s="55"/>
    </row>
    <row r="136" spans="10:13" ht="21">
      <c r="J136" s="55"/>
      <c r="K136" s="55"/>
      <c r="L136" s="55"/>
      <c r="M136" s="55"/>
    </row>
    <row r="137" spans="10:13" ht="21">
      <c r="J137" s="55"/>
      <c r="K137" s="55"/>
      <c r="L137" s="55"/>
      <c r="M137" s="55"/>
    </row>
    <row r="138" spans="10:13" ht="21">
      <c r="J138" s="55"/>
      <c r="K138" s="55"/>
      <c r="L138" s="55"/>
      <c r="M138" s="55"/>
    </row>
    <row r="139" spans="10:13" ht="21">
      <c r="J139" s="55"/>
      <c r="K139" s="55"/>
      <c r="L139" s="55"/>
      <c r="M139" s="55"/>
    </row>
    <row r="140" spans="10:13" ht="21">
      <c r="J140" s="55"/>
      <c r="K140" s="55"/>
      <c r="L140" s="55"/>
      <c r="M140" s="55"/>
    </row>
    <row r="141" spans="10:13" ht="21">
      <c r="J141" s="55"/>
      <c r="K141" s="55"/>
      <c r="L141" s="55"/>
      <c r="M141" s="55"/>
    </row>
    <row r="142" spans="10:13" ht="21">
      <c r="J142" s="55"/>
      <c r="K142" s="55"/>
      <c r="L142" s="55"/>
      <c r="M142" s="55"/>
    </row>
    <row r="143" spans="10:13" ht="21">
      <c r="J143" s="55"/>
      <c r="K143" s="55"/>
      <c r="L143" s="55"/>
      <c r="M143" s="55"/>
    </row>
    <row r="144" spans="10:13" ht="21">
      <c r="J144" s="55"/>
      <c r="K144" s="55"/>
      <c r="L144" s="55"/>
      <c r="M144" s="55"/>
    </row>
    <row r="145" spans="10:13" ht="21">
      <c r="J145" s="55"/>
      <c r="K145" s="55"/>
      <c r="L145" s="55"/>
      <c r="M145" s="55"/>
    </row>
    <row r="146" spans="10:13" ht="21">
      <c r="J146" s="55"/>
      <c r="K146" s="55"/>
      <c r="L146" s="55"/>
      <c r="M146" s="55"/>
    </row>
    <row r="147" spans="10:13" ht="21">
      <c r="J147" s="55"/>
      <c r="K147" s="55"/>
      <c r="L147" s="55"/>
      <c r="M147" s="55"/>
    </row>
    <row r="148" spans="10:13" ht="21">
      <c r="J148" s="55"/>
      <c r="K148" s="55"/>
      <c r="L148" s="55"/>
      <c r="M148" s="55"/>
    </row>
    <row r="149" spans="10:13" ht="21">
      <c r="J149" s="55"/>
      <c r="K149" s="55"/>
      <c r="L149" s="55"/>
      <c r="M149" s="55"/>
    </row>
    <row r="150" spans="10:13" ht="21">
      <c r="J150" s="55"/>
      <c r="K150" s="55"/>
      <c r="L150" s="55"/>
      <c r="M150" s="55"/>
    </row>
    <row r="151" spans="10:13" ht="21">
      <c r="J151" s="55"/>
      <c r="K151" s="55"/>
      <c r="L151" s="55"/>
      <c r="M151" s="55"/>
    </row>
    <row r="152" spans="10:13" ht="21">
      <c r="J152" s="55"/>
      <c r="K152" s="55"/>
      <c r="L152" s="55"/>
      <c r="M152" s="55"/>
    </row>
    <row r="153" spans="10:13" ht="21">
      <c r="J153" s="55"/>
      <c r="K153" s="55"/>
      <c r="L153" s="55"/>
      <c r="M153" s="55"/>
    </row>
    <row r="154" spans="10:13" ht="21">
      <c r="J154" s="55"/>
      <c r="K154" s="55"/>
      <c r="L154" s="55"/>
      <c r="M154" s="55"/>
    </row>
    <row r="155" spans="10:13" ht="21">
      <c r="J155" s="55"/>
      <c r="K155" s="55"/>
      <c r="L155" s="55"/>
      <c r="M155" s="55"/>
    </row>
    <row r="156" spans="10:13" ht="21">
      <c r="J156" s="55"/>
      <c r="K156" s="55"/>
      <c r="L156" s="55"/>
      <c r="M156" s="55"/>
    </row>
    <row r="157" spans="10:13" ht="21">
      <c r="J157" s="55"/>
      <c r="K157" s="55"/>
      <c r="L157" s="55"/>
      <c r="M157" s="55"/>
    </row>
    <row r="158" spans="10:13" ht="21">
      <c r="J158" s="55"/>
      <c r="K158" s="55"/>
      <c r="L158" s="55"/>
      <c r="M158" s="55"/>
    </row>
    <row r="159" spans="10:13" ht="21">
      <c r="J159" s="55"/>
      <c r="K159" s="55"/>
      <c r="L159" s="55"/>
      <c r="M159" s="55"/>
    </row>
    <row r="160" spans="10:13" ht="21">
      <c r="J160" s="55"/>
      <c r="K160" s="55"/>
      <c r="L160" s="55"/>
      <c r="M160" s="55"/>
    </row>
    <row r="161" spans="10:13" ht="21">
      <c r="J161" s="55"/>
      <c r="K161" s="55"/>
      <c r="L161" s="55"/>
      <c r="M161" s="55"/>
    </row>
    <row r="162" spans="10:13" ht="21">
      <c r="J162" s="55"/>
      <c r="K162" s="55"/>
      <c r="L162" s="55"/>
      <c r="M162" s="55"/>
    </row>
    <row r="163" spans="10:13" ht="21">
      <c r="J163" s="55"/>
      <c r="K163" s="55"/>
      <c r="L163" s="55"/>
      <c r="M163" s="55"/>
    </row>
    <row r="164" spans="10:13" ht="21">
      <c r="J164" s="55"/>
      <c r="K164" s="55"/>
      <c r="L164" s="55"/>
      <c r="M164" s="55"/>
    </row>
    <row r="165" spans="10:13" ht="21">
      <c r="J165" s="55"/>
      <c r="K165" s="55"/>
      <c r="L165" s="55"/>
      <c r="M165" s="55"/>
    </row>
    <row r="166" spans="10:13" ht="21">
      <c r="J166" s="55"/>
      <c r="K166" s="55"/>
      <c r="L166" s="55"/>
      <c r="M166" s="55"/>
    </row>
    <row r="167" spans="10:13" ht="21">
      <c r="J167" s="55"/>
      <c r="K167" s="55"/>
      <c r="L167" s="55"/>
      <c r="M167" s="55"/>
    </row>
    <row r="168" spans="10:13" ht="21">
      <c r="J168" s="55"/>
      <c r="K168" s="55"/>
      <c r="L168" s="55"/>
      <c r="M168" s="55"/>
    </row>
    <row r="169" spans="10:13" ht="21">
      <c r="J169" s="55"/>
      <c r="K169" s="55"/>
      <c r="L169" s="55"/>
      <c r="M169" s="55"/>
    </row>
    <row r="170" spans="10:13" ht="21">
      <c r="J170" s="55"/>
      <c r="K170" s="55"/>
      <c r="L170" s="55"/>
      <c r="M170" s="55"/>
    </row>
    <row r="171" spans="10:13" ht="21">
      <c r="J171" s="55"/>
      <c r="K171" s="55"/>
      <c r="L171" s="55"/>
      <c r="M171" s="55"/>
    </row>
    <row r="172" spans="10:13" ht="21">
      <c r="J172" s="55"/>
      <c r="K172" s="55"/>
      <c r="L172" s="55"/>
      <c r="M172" s="55"/>
    </row>
    <row r="173" spans="10:13" ht="21">
      <c r="J173" s="55"/>
      <c r="K173" s="55"/>
      <c r="L173" s="55"/>
      <c r="M173" s="55"/>
    </row>
    <row r="174" spans="10:13" ht="21">
      <c r="J174" s="55"/>
      <c r="K174" s="55"/>
      <c r="L174" s="55"/>
      <c r="M174" s="55"/>
    </row>
    <row r="175" spans="10:13" ht="21">
      <c r="J175" s="55"/>
      <c r="K175" s="55"/>
      <c r="L175" s="55"/>
      <c r="M175" s="55"/>
    </row>
    <row r="176" spans="10:13" ht="21">
      <c r="J176" s="55"/>
      <c r="K176" s="55"/>
      <c r="L176" s="55"/>
      <c r="M176" s="55"/>
    </row>
    <row r="177" spans="10:13" ht="21">
      <c r="J177" s="55"/>
      <c r="K177" s="55"/>
      <c r="L177" s="55"/>
      <c r="M177" s="55"/>
    </row>
    <row r="178" spans="10:13" ht="21">
      <c r="J178" s="55"/>
      <c r="K178" s="55"/>
      <c r="L178" s="55"/>
      <c r="M178" s="55"/>
    </row>
    <row r="179" spans="10:13" ht="21">
      <c r="J179" s="55"/>
      <c r="K179" s="55"/>
      <c r="L179" s="55"/>
      <c r="M179" s="55"/>
    </row>
    <row r="180" spans="10:13" ht="21">
      <c r="J180" s="55"/>
      <c r="K180" s="55"/>
      <c r="L180" s="55"/>
      <c r="M180" s="55"/>
    </row>
    <row r="181" spans="10:13" ht="21">
      <c r="J181" s="55"/>
      <c r="K181" s="55"/>
      <c r="L181" s="55"/>
      <c r="M181" s="55"/>
    </row>
    <row r="182" spans="10:13" ht="21">
      <c r="J182" s="55"/>
      <c r="K182" s="55"/>
      <c r="L182" s="55"/>
      <c r="M182" s="55"/>
    </row>
    <row r="183" spans="10:13" ht="21">
      <c r="J183" s="55"/>
      <c r="K183" s="55"/>
      <c r="L183" s="55"/>
      <c r="M183" s="55"/>
    </row>
    <row r="184" spans="10:13" ht="21">
      <c r="J184" s="55"/>
      <c r="K184" s="55"/>
      <c r="L184" s="55"/>
      <c r="M184" s="55"/>
    </row>
    <row r="185" spans="10:13" ht="21">
      <c r="J185" s="55"/>
      <c r="K185" s="55"/>
      <c r="L185" s="55"/>
      <c r="M185" s="55"/>
    </row>
    <row r="186" spans="10:13" ht="21">
      <c r="J186" s="55"/>
      <c r="K186" s="55"/>
      <c r="L186" s="55"/>
      <c r="M186" s="55"/>
    </row>
    <row r="187" spans="10:13" ht="21">
      <c r="J187" s="55"/>
      <c r="K187" s="55"/>
      <c r="L187" s="55"/>
      <c r="M187" s="55"/>
    </row>
    <row r="188" spans="10:13" ht="21">
      <c r="J188" s="55"/>
      <c r="K188" s="55"/>
      <c r="L188" s="55"/>
      <c r="M188" s="55"/>
    </row>
    <row r="189" spans="10:13" ht="21">
      <c r="J189" s="55"/>
      <c r="K189" s="55"/>
      <c r="L189" s="55"/>
      <c r="M189" s="55"/>
    </row>
    <row r="190" spans="10:13" ht="21">
      <c r="J190" s="55"/>
      <c r="K190" s="55"/>
      <c r="L190" s="55"/>
      <c r="M190" s="55"/>
    </row>
    <row r="191" spans="10:13" ht="21">
      <c r="J191" s="55"/>
      <c r="K191" s="55"/>
      <c r="L191" s="55"/>
      <c r="M191" s="55"/>
    </row>
    <row r="192" spans="10:13" ht="21">
      <c r="J192" s="55"/>
      <c r="K192" s="55"/>
      <c r="L192" s="55"/>
      <c r="M192" s="55"/>
    </row>
    <row r="193" spans="10:13" ht="21">
      <c r="J193" s="55"/>
      <c r="K193" s="55"/>
      <c r="L193" s="55"/>
      <c r="M193" s="55"/>
    </row>
    <row r="194" spans="10:13" ht="21">
      <c r="J194" s="55"/>
      <c r="K194" s="55"/>
      <c r="L194" s="55"/>
      <c r="M194" s="55"/>
    </row>
    <row r="195" spans="10:13" ht="21">
      <c r="J195" s="55"/>
      <c r="K195" s="55"/>
      <c r="L195" s="55"/>
      <c r="M195" s="55"/>
    </row>
    <row r="196" spans="10:13" ht="21">
      <c r="J196" s="55"/>
      <c r="K196" s="55"/>
      <c r="L196" s="55"/>
      <c r="M196" s="55"/>
    </row>
    <row r="197" spans="10:13" ht="21">
      <c r="J197" s="55"/>
      <c r="K197" s="55"/>
      <c r="L197" s="55"/>
      <c r="M197" s="55"/>
    </row>
    <row r="198" spans="10:13" ht="21">
      <c r="J198" s="55"/>
      <c r="K198" s="55"/>
      <c r="L198" s="55"/>
      <c r="M198" s="55"/>
    </row>
    <row r="199" spans="10:13" ht="21">
      <c r="J199" s="55"/>
      <c r="K199" s="55"/>
      <c r="L199" s="55"/>
      <c r="M199" s="55"/>
    </row>
    <row r="200" spans="10:13" ht="21">
      <c r="J200" s="55"/>
      <c r="K200" s="55"/>
      <c r="L200" s="55"/>
      <c r="M200" s="55"/>
    </row>
    <row r="201" spans="10:13" ht="21">
      <c r="J201" s="55"/>
      <c r="K201" s="55"/>
      <c r="L201" s="55"/>
      <c r="M201" s="55"/>
    </row>
    <row r="202" spans="10:13" ht="21">
      <c r="J202" s="55"/>
      <c r="K202" s="55"/>
      <c r="L202" s="55"/>
      <c r="M202" s="55"/>
    </row>
    <row r="203" spans="10:13" ht="21">
      <c r="J203" s="55"/>
      <c r="K203" s="55"/>
      <c r="L203" s="55"/>
      <c r="M203" s="55"/>
    </row>
    <row r="204" spans="10:13" ht="21">
      <c r="J204" s="55"/>
      <c r="K204" s="55"/>
      <c r="L204" s="55"/>
      <c r="M204" s="55"/>
    </row>
    <row r="205" spans="10:13" ht="21">
      <c r="J205" s="55"/>
      <c r="K205" s="55"/>
      <c r="L205" s="55"/>
      <c r="M205" s="55"/>
    </row>
    <row r="206" spans="10:13" ht="21">
      <c r="J206" s="55"/>
      <c r="K206" s="55"/>
      <c r="L206" s="55"/>
      <c r="M206" s="55"/>
    </row>
    <row r="207" spans="10:13" ht="21">
      <c r="J207" s="55"/>
      <c r="K207" s="55"/>
      <c r="L207" s="55"/>
      <c r="M207" s="55"/>
    </row>
    <row r="208" spans="10:13" ht="21">
      <c r="J208" s="55"/>
      <c r="K208" s="55"/>
      <c r="L208" s="55"/>
      <c r="M208" s="55"/>
    </row>
    <row r="209" spans="10:13" ht="21">
      <c r="J209" s="55"/>
      <c r="K209" s="55"/>
      <c r="L209" s="55"/>
      <c r="M209" s="55"/>
    </row>
    <row r="210" spans="10:13" ht="21">
      <c r="J210" s="55"/>
      <c r="K210" s="55"/>
      <c r="L210" s="55"/>
      <c r="M210" s="55"/>
    </row>
    <row r="211" spans="10:13" ht="21">
      <c r="J211" s="55"/>
      <c r="K211" s="55"/>
      <c r="L211" s="55"/>
      <c r="M211" s="55"/>
    </row>
    <row r="212" spans="10:13" ht="21">
      <c r="J212" s="55"/>
      <c r="K212" s="55"/>
      <c r="L212" s="55"/>
      <c r="M212" s="55"/>
    </row>
    <row r="213" spans="10:13" ht="21">
      <c r="J213" s="55"/>
      <c r="K213" s="55"/>
      <c r="L213" s="55"/>
      <c r="M213" s="55"/>
    </row>
    <row r="214" spans="10:13" ht="21">
      <c r="J214" s="55"/>
      <c r="K214" s="55"/>
      <c r="L214" s="55"/>
      <c r="M214" s="55"/>
    </row>
    <row r="215" spans="10:13" ht="21">
      <c r="J215" s="55"/>
      <c r="K215" s="55"/>
      <c r="L215" s="55"/>
      <c r="M215" s="55"/>
    </row>
    <row r="216" spans="10:13" ht="21">
      <c r="J216" s="55"/>
      <c r="K216" s="55"/>
      <c r="L216" s="55"/>
      <c r="M216" s="55"/>
    </row>
    <row r="217" spans="10:13" ht="21">
      <c r="J217" s="55"/>
      <c r="K217" s="55"/>
      <c r="L217" s="55"/>
      <c r="M217" s="55"/>
    </row>
    <row r="218" spans="10:13" ht="21">
      <c r="J218" s="55"/>
      <c r="K218" s="55"/>
      <c r="L218" s="55"/>
      <c r="M218" s="55"/>
    </row>
    <row r="219" spans="10:13" ht="21">
      <c r="J219" s="55"/>
      <c r="K219" s="55"/>
      <c r="L219" s="55"/>
      <c r="M219" s="55"/>
    </row>
    <row r="220" spans="10:13" ht="21">
      <c r="J220" s="55"/>
      <c r="K220" s="55"/>
      <c r="L220" s="55"/>
      <c r="M220" s="55"/>
    </row>
    <row r="221" spans="10:13" ht="21">
      <c r="J221" s="55"/>
      <c r="K221" s="55"/>
      <c r="L221" s="55"/>
      <c r="M221" s="55"/>
    </row>
    <row r="222" spans="10:13" ht="21">
      <c r="J222" s="55"/>
      <c r="K222" s="55"/>
      <c r="L222" s="55"/>
      <c r="M222" s="55"/>
    </row>
    <row r="223" spans="10:13" ht="21">
      <c r="J223" s="55"/>
      <c r="K223" s="55"/>
      <c r="L223" s="55"/>
      <c r="M223" s="55"/>
    </row>
    <row r="224" spans="10:13" ht="21">
      <c r="J224" s="55"/>
      <c r="K224" s="55"/>
      <c r="L224" s="55"/>
      <c r="M224" s="55"/>
    </row>
    <row r="225" spans="10:13" ht="21">
      <c r="J225" s="55"/>
      <c r="K225" s="55"/>
      <c r="L225" s="55"/>
      <c r="M225" s="55"/>
    </row>
    <row r="226" spans="10:13" ht="21">
      <c r="J226" s="55"/>
      <c r="K226" s="55"/>
      <c r="L226" s="55"/>
      <c r="M226" s="55"/>
    </row>
    <row r="227" spans="10:13" ht="21">
      <c r="J227" s="55"/>
      <c r="K227" s="55"/>
      <c r="L227" s="55"/>
      <c r="M227" s="55"/>
    </row>
    <row r="228" spans="10:13" ht="21">
      <c r="J228" s="55"/>
      <c r="K228" s="55"/>
      <c r="L228" s="55"/>
      <c r="M228" s="55"/>
    </row>
    <row r="229" spans="10:13" ht="21">
      <c r="J229" s="55"/>
      <c r="K229" s="55"/>
      <c r="L229" s="55"/>
      <c r="M229" s="55"/>
    </row>
    <row r="230" spans="10:13" ht="21">
      <c r="J230" s="55"/>
      <c r="K230" s="55"/>
      <c r="L230" s="55"/>
      <c r="M230" s="55"/>
    </row>
    <row r="231" spans="10:13" ht="21">
      <c r="J231" s="55"/>
      <c r="K231" s="55"/>
      <c r="L231" s="55"/>
      <c r="M231" s="55"/>
    </row>
    <row r="232" spans="10:13" ht="21">
      <c r="J232" s="55"/>
      <c r="K232" s="55"/>
      <c r="L232" s="55"/>
      <c r="M232" s="55"/>
    </row>
    <row r="233" spans="10:13" ht="21">
      <c r="J233" s="55"/>
      <c r="K233" s="55"/>
      <c r="L233" s="55"/>
      <c r="M233" s="55"/>
    </row>
    <row r="234" spans="10:13" ht="21">
      <c r="J234" s="55"/>
      <c r="K234" s="55"/>
      <c r="L234" s="55"/>
      <c r="M234" s="55"/>
    </row>
    <row r="235" spans="10:13" ht="21">
      <c r="J235" s="55"/>
      <c r="K235" s="55"/>
      <c r="L235" s="55"/>
      <c r="M235" s="55"/>
    </row>
    <row r="236" spans="10:13" ht="21">
      <c r="J236" s="55"/>
      <c r="K236" s="55"/>
      <c r="L236" s="55"/>
      <c r="M236" s="55"/>
    </row>
    <row r="237" spans="10:13" ht="21">
      <c r="J237" s="55"/>
      <c r="K237" s="55"/>
      <c r="L237" s="55"/>
      <c r="M237" s="55"/>
    </row>
    <row r="238" spans="10:13" ht="21">
      <c r="J238" s="55"/>
      <c r="K238" s="55"/>
      <c r="L238" s="55"/>
      <c r="M238" s="55"/>
    </row>
    <row r="239" spans="10:13" ht="21">
      <c r="J239" s="55"/>
      <c r="K239" s="55"/>
      <c r="L239" s="55"/>
      <c r="M239" s="55"/>
    </row>
    <row r="240" spans="10:13" ht="21">
      <c r="J240" s="55"/>
      <c r="K240" s="55"/>
      <c r="L240" s="55"/>
      <c r="M240" s="55"/>
    </row>
    <row r="241" spans="10:13" ht="21">
      <c r="J241" s="55"/>
      <c r="K241" s="55"/>
      <c r="L241" s="55"/>
      <c r="M241" s="55"/>
    </row>
    <row r="242" spans="10:13" ht="21">
      <c r="J242" s="55"/>
      <c r="K242" s="55"/>
      <c r="L242" s="55"/>
      <c r="M242" s="55"/>
    </row>
    <row r="243" spans="10:13" ht="21">
      <c r="J243" s="55"/>
      <c r="K243" s="55"/>
      <c r="L243" s="55"/>
      <c r="M243" s="55"/>
    </row>
    <row r="244" spans="10:13" ht="21">
      <c r="J244" s="55"/>
      <c r="K244" s="55"/>
      <c r="L244" s="55"/>
      <c r="M244" s="55"/>
    </row>
    <row r="245" spans="10:13" ht="21">
      <c r="J245" s="55"/>
      <c r="K245" s="55"/>
      <c r="L245" s="55"/>
      <c r="M245" s="55"/>
    </row>
    <row r="246" spans="10:13" ht="21">
      <c r="J246" s="55"/>
      <c r="K246" s="55"/>
      <c r="L246" s="55"/>
      <c r="M246" s="55"/>
    </row>
    <row r="247" spans="10:13" ht="21">
      <c r="J247" s="55"/>
      <c r="K247" s="55"/>
      <c r="L247" s="55"/>
      <c r="M247" s="55"/>
    </row>
    <row r="248" spans="10:13" ht="21">
      <c r="J248" s="55"/>
      <c r="K248" s="55"/>
      <c r="L248" s="55"/>
      <c r="M248" s="55"/>
    </row>
    <row r="249" spans="10:13" ht="21">
      <c r="J249" s="55"/>
      <c r="K249" s="55"/>
      <c r="L249" s="55"/>
      <c r="M249" s="55"/>
    </row>
    <row r="250" spans="10:13" ht="21">
      <c r="J250" s="55"/>
      <c r="K250" s="55"/>
      <c r="L250" s="55"/>
      <c r="M250" s="55"/>
    </row>
    <row r="251" spans="10:13" ht="21">
      <c r="J251" s="55"/>
      <c r="K251" s="55"/>
      <c r="L251" s="55"/>
      <c r="M251" s="55"/>
    </row>
    <row r="252" spans="10:13" ht="21">
      <c r="J252" s="55"/>
      <c r="K252" s="55"/>
      <c r="L252" s="55"/>
      <c r="M252" s="55"/>
    </row>
    <row r="253" spans="10:13" ht="21">
      <c r="J253" s="55"/>
      <c r="K253" s="55"/>
      <c r="L253" s="55"/>
      <c r="M253" s="55"/>
    </row>
    <row r="254" spans="10:13" ht="21">
      <c r="J254" s="55"/>
      <c r="K254" s="55"/>
      <c r="L254" s="55"/>
      <c r="M254" s="55"/>
    </row>
    <row r="255" spans="10:13" ht="21">
      <c r="J255" s="55"/>
      <c r="K255" s="55"/>
      <c r="L255" s="55"/>
      <c r="M255" s="55"/>
    </row>
    <row r="256" spans="10:13" ht="21">
      <c r="J256" s="55"/>
      <c r="K256" s="55"/>
      <c r="L256" s="55"/>
      <c r="M256" s="55"/>
    </row>
    <row r="257" spans="10:13" ht="21">
      <c r="J257" s="55"/>
      <c r="K257" s="55"/>
      <c r="L257" s="55"/>
      <c r="M257" s="55"/>
    </row>
    <row r="258" spans="10:13" ht="21">
      <c r="J258" s="55"/>
      <c r="K258" s="55"/>
      <c r="L258" s="55"/>
      <c r="M258" s="55"/>
    </row>
    <row r="259" spans="10:13" ht="21">
      <c r="J259" s="55"/>
      <c r="K259" s="55"/>
      <c r="L259" s="55"/>
      <c r="M259" s="55"/>
    </row>
    <row r="260" spans="10:13" ht="21">
      <c r="J260" s="55"/>
      <c r="K260" s="55"/>
      <c r="L260" s="55"/>
      <c r="M260" s="55"/>
    </row>
    <row r="261" spans="10:13" ht="21">
      <c r="J261" s="55"/>
      <c r="K261" s="55"/>
      <c r="L261" s="55"/>
      <c r="M261" s="55"/>
    </row>
    <row r="262" spans="10:13" ht="21">
      <c r="J262" s="55"/>
      <c r="K262" s="55"/>
      <c r="L262" s="55"/>
      <c r="M262" s="55"/>
    </row>
    <row r="263" spans="10:13" ht="21">
      <c r="J263" s="55"/>
      <c r="K263" s="55"/>
      <c r="L263" s="55"/>
      <c r="M263" s="55"/>
    </row>
    <row r="264" spans="10:13" ht="21">
      <c r="J264" s="55"/>
      <c r="K264" s="55"/>
      <c r="L264" s="55"/>
      <c r="M264" s="55"/>
    </row>
    <row r="265" spans="10:13" ht="21">
      <c r="J265" s="55"/>
      <c r="K265" s="55"/>
      <c r="L265" s="55"/>
      <c r="M265" s="55"/>
    </row>
    <row r="266" spans="10:13" ht="21">
      <c r="J266" s="55"/>
      <c r="K266" s="55"/>
      <c r="L266" s="55"/>
      <c r="M266" s="55"/>
    </row>
    <row r="267" spans="10:13" ht="21">
      <c r="J267" s="55"/>
      <c r="K267" s="55"/>
      <c r="L267" s="55"/>
      <c r="M267" s="55"/>
    </row>
    <row r="268" spans="10:13" ht="21">
      <c r="J268" s="55"/>
      <c r="K268" s="55"/>
      <c r="L268" s="55"/>
      <c r="M268" s="55"/>
    </row>
    <row r="269" spans="10:13" ht="21">
      <c r="J269" s="55"/>
      <c r="K269" s="55"/>
      <c r="L269" s="55"/>
      <c r="M269" s="55"/>
    </row>
    <row r="270" spans="10:13" ht="21">
      <c r="J270" s="55"/>
      <c r="K270" s="55"/>
      <c r="L270" s="55"/>
      <c r="M270" s="55"/>
    </row>
    <row r="271" spans="10:13" ht="21">
      <c r="J271" s="55"/>
      <c r="K271" s="55"/>
      <c r="L271" s="55"/>
      <c r="M271" s="55"/>
    </row>
    <row r="272" spans="10:13" ht="21">
      <c r="J272" s="55"/>
      <c r="K272" s="55"/>
      <c r="L272" s="55"/>
      <c r="M272" s="55"/>
    </row>
    <row r="273" spans="10:13" ht="21">
      <c r="J273" s="55"/>
      <c r="K273" s="55"/>
      <c r="L273" s="55"/>
      <c r="M273" s="55"/>
    </row>
    <row r="274" spans="10:13" ht="21">
      <c r="J274" s="55"/>
      <c r="K274" s="55"/>
      <c r="L274" s="55"/>
      <c r="M274" s="55"/>
    </row>
    <row r="275" spans="10:13" ht="21">
      <c r="J275" s="55"/>
      <c r="K275" s="55"/>
      <c r="L275" s="55"/>
      <c r="M275" s="55"/>
    </row>
    <row r="276" spans="10:13" ht="21">
      <c r="J276" s="55"/>
      <c r="K276" s="55"/>
      <c r="L276" s="55"/>
      <c r="M276" s="55"/>
    </row>
    <row r="277" spans="10:13" ht="21">
      <c r="J277" s="55"/>
      <c r="K277" s="55"/>
      <c r="L277" s="55"/>
      <c r="M277" s="55"/>
    </row>
    <row r="278" spans="10:13" ht="21">
      <c r="J278" s="55"/>
      <c r="K278" s="55"/>
      <c r="L278" s="55"/>
      <c r="M278" s="55"/>
    </row>
    <row r="279" spans="10:13" ht="21">
      <c r="J279" s="55"/>
      <c r="K279" s="55"/>
      <c r="L279" s="55"/>
      <c r="M279" s="55"/>
    </row>
    <row r="280" spans="10:13" ht="21">
      <c r="J280" s="55"/>
      <c r="K280" s="55"/>
      <c r="L280" s="55"/>
      <c r="M280" s="55"/>
    </row>
    <row r="281" spans="10:13" ht="21">
      <c r="J281" s="55"/>
      <c r="K281" s="55"/>
      <c r="L281" s="55"/>
      <c r="M281" s="55"/>
    </row>
    <row r="282" spans="10:13" ht="21">
      <c r="J282" s="55"/>
      <c r="K282" s="55"/>
      <c r="L282" s="55"/>
      <c r="M282" s="55"/>
    </row>
    <row r="283" spans="10:13" ht="21">
      <c r="J283" s="55"/>
      <c r="K283" s="55"/>
      <c r="L283" s="55"/>
      <c r="M283" s="55"/>
    </row>
    <row r="284" spans="10:13" ht="21">
      <c r="J284" s="55"/>
      <c r="K284" s="55"/>
      <c r="L284" s="55"/>
      <c r="M284" s="55"/>
    </row>
    <row r="285" spans="10:13" ht="21">
      <c r="J285" s="55"/>
      <c r="K285" s="55"/>
      <c r="L285" s="55"/>
      <c r="M285" s="55"/>
    </row>
    <row r="286" spans="10:13" ht="21">
      <c r="J286" s="55"/>
      <c r="K286" s="55"/>
      <c r="L286" s="55"/>
      <c r="M286" s="55"/>
    </row>
    <row r="287" spans="10:13" ht="21">
      <c r="J287" s="55"/>
      <c r="K287" s="55"/>
      <c r="L287" s="55"/>
      <c r="M287" s="55"/>
    </row>
    <row r="288" spans="10:13" ht="21">
      <c r="J288" s="55"/>
      <c r="K288" s="55"/>
      <c r="L288" s="55"/>
      <c r="M288" s="55"/>
    </row>
    <row r="289" spans="10:13" ht="21">
      <c r="J289" s="55"/>
      <c r="K289" s="55"/>
      <c r="L289" s="55"/>
      <c r="M289" s="55"/>
    </row>
    <row r="290" spans="10:13" ht="21">
      <c r="J290" s="55"/>
      <c r="K290" s="55"/>
      <c r="L290" s="55"/>
      <c r="M290" s="55"/>
    </row>
    <row r="291" spans="10:13" ht="21">
      <c r="J291" s="55"/>
      <c r="K291" s="55"/>
      <c r="L291" s="55"/>
      <c r="M291" s="55"/>
    </row>
    <row r="292" spans="10:13" ht="21">
      <c r="J292" s="55"/>
      <c r="K292" s="55"/>
      <c r="L292" s="55"/>
      <c r="M292" s="55"/>
    </row>
    <row r="293" spans="10:13" ht="21">
      <c r="J293" s="55"/>
      <c r="K293" s="55"/>
      <c r="L293" s="55"/>
      <c r="M293" s="55"/>
    </row>
    <row r="294" spans="10:13" ht="21">
      <c r="J294" s="55"/>
      <c r="K294" s="55"/>
      <c r="L294" s="55"/>
      <c r="M294" s="55"/>
    </row>
    <row r="295" spans="10:13" ht="21">
      <c r="J295" s="55"/>
      <c r="K295" s="55"/>
      <c r="L295" s="55"/>
      <c r="M295" s="55"/>
    </row>
    <row r="296" spans="10:13" ht="21">
      <c r="J296" s="55"/>
      <c r="K296" s="55"/>
      <c r="L296" s="55"/>
      <c r="M296" s="55"/>
    </row>
    <row r="297" spans="10:13" ht="21">
      <c r="J297" s="55"/>
      <c r="K297" s="55"/>
      <c r="L297" s="55"/>
      <c r="M297" s="55"/>
    </row>
    <row r="298" spans="10:13" ht="21">
      <c r="J298" s="55"/>
      <c r="K298" s="55"/>
      <c r="L298" s="55"/>
      <c r="M298" s="55"/>
    </row>
    <row r="299" spans="10:13" ht="21">
      <c r="J299" s="55"/>
      <c r="K299" s="55"/>
      <c r="L299" s="55"/>
      <c r="M299" s="55"/>
    </row>
    <row r="300" spans="10:13" ht="21">
      <c r="J300" s="55"/>
      <c r="K300" s="55"/>
      <c r="L300" s="55"/>
      <c r="M300" s="55"/>
    </row>
    <row r="301" spans="10:13" ht="21">
      <c r="J301" s="55"/>
      <c r="K301" s="55"/>
      <c r="L301" s="55"/>
      <c r="M301" s="55"/>
    </row>
    <row r="302" spans="10:13" ht="21">
      <c r="J302" s="55"/>
      <c r="K302" s="55"/>
      <c r="L302" s="55"/>
      <c r="M302" s="55"/>
    </row>
    <row r="303" spans="10:13" ht="21">
      <c r="J303" s="55"/>
      <c r="K303" s="55"/>
      <c r="L303" s="55"/>
      <c r="M303" s="55"/>
    </row>
    <row r="304" spans="10:13" ht="21">
      <c r="J304" s="55"/>
      <c r="K304" s="55"/>
      <c r="L304" s="55"/>
      <c r="M304" s="55"/>
    </row>
    <row r="305" spans="10:13" ht="21">
      <c r="J305" s="55"/>
      <c r="K305" s="55"/>
      <c r="L305" s="55"/>
      <c r="M305" s="55"/>
    </row>
    <row r="306" spans="10:13" ht="21">
      <c r="J306" s="55"/>
      <c r="K306" s="55"/>
      <c r="L306" s="55"/>
      <c r="M306" s="55"/>
    </row>
    <row r="307" spans="10:13" ht="21">
      <c r="J307" s="55"/>
      <c r="K307" s="55"/>
      <c r="L307" s="55"/>
      <c r="M307" s="55"/>
    </row>
    <row r="308" spans="10:13" ht="21">
      <c r="J308" s="55"/>
      <c r="K308" s="55"/>
      <c r="L308" s="55"/>
      <c r="M308" s="55"/>
    </row>
    <row r="309" spans="10:13" ht="21">
      <c r="J309" s="55"/>
      <c r="K309" s="55"/>
      <c r="L309" s="55"/>
      <c r="M309" s="55"/>
    </row>
    <row r="310" spans="10:13" ht="21">
      <c r="J310" s="55"/>
      <c r="K310" s="55"/>
      <c r="L310" s="55"/>
      <c r="M310" s="55"/>
    </row>
    <row r="311" spans="10:13" ht="21">
      <c r="J311" s="55"/>
      <c r="K311" s="55"/>
      <c r="L311" s="55"/>
      <c r="M311" s="55"/>
    </row>
    <row r="312" spans="10:13" ht="21">
      <c r="J312" s="55"/>
      <c r="K312" s="55"/>
      <c r="L312" s="55"/>
      <c r="M312" s="55"/>
    </row>
    <row r="313" spans="10:13" ht="21">
      <c r="J313" s="55"/>
      <c r="K313" s="55"/>
      <c r="L313" s="55"/>
      <c r="M313" s="55"/>
    </row>
    <row r="314" spans="10:13" ht="21">
      <c r="J314" s="55"/>
      <c r="K314" s="55"/>
      <c r="L314" s="55"/>
      <c r="M314" s="55"/>
    </row>
    <row r="315" spans="10:13" ht="21">
      <c r="J315" s="55"/>
      <c r="K315" s="55"/>
      <c r="L315" s="55"/>
      <c r="M315" s="55"/>
    </row>
    <row r="316" spans="10:13" ht="21">
      <c r="J316" s="55"/>
      <c r="K316" s="55"/>
      <c r="L316" s="55"/>
      <c r="M316" s="55"/>
    </row>
    <row r="317" spans="10:13" ht="21">
      <c r="J317" s="55"/>
      <c r="K317" s="55"/>
      <c r="L317" s="55"/>
      <c r="M317" s="55"/>
    </row>
    <row r="318" spans="10:13" ht="21">
      <c r="J318" s="55"/>
      <c r="K318" s="55"/>
      <c r="L318" s="55"/>
      <c r="M318" s="55"/>
    </row>
    <row r="319" spans="10:13" ht="21">
      <c r="J319" s="55"/>
      <c r="K319" s="55"/>
      <c r="L319" s="55"/>
      <c r="M319" s="55"/>
    </row>
    <row r="320" spans="10:13" ht="21">
      <c r="J320" s="55"/>
      <c r="K320" s="55"/>
      <c r="L320" s="55"/>
      <c r="M320" s="55"/>
    </row>
    <row r="321" spans="10:13" ht="21">
      <c r="J321" s="55"/>
      <c r="K321" s="55"/>
      <c r="L321" s="55"/>
      <c r="M321" s="55"/>
    </row>
    <row r="322" spans="10:13" ht="21">
      <c r="J322" s="55"/>
      <c r="K322" s="55"/>
      <c r="L322" s="55"/>
      <c r="M322" s="55"/>
    </row>
    <row r="323" spans="10:13" ht="21">
      <c r="J323" s="55"/>
      <c r="K323" s="55"/>
      <c r="L323" s="55"/>
      <c r="M323" s="55"/>
    </row>
    <row r="324" spans="10:13" ht="21">
      <c r="J324" s="55"/>
      <c r="K324" s="55"/>
      <c r="L324" s="55"/>
      <c r="M324" s="55"/>
    </row>
    <row r="325" spans="10:13" ht="21">
      <c r="J325" s="55"/>
      <c r="K325" s="55"/>
      <c r="L325" s="55"/>
      <c r="M325" s="55"/>
    </row>
    <row r="326" spans="10:13" ht="21">
      <c r="J326" s="55"/>
      <c r="K326" s="55"/>
      <c r="L326" s="55"/>
      <c r="M326" s="55"/>
    </row>
    <row r="327" spans="10:13" ht="21">
      <c r="J327" s="55"/>
      <c r="K327" s="55"/>
      <c r="L327" s="55"/>
      <c r="M327" s="55"/>
    </row>
    <row r="328" spans="10:13" ht="21">
      <c r="J328" s="55"/>
      <c r="K328" s="55"/>
      <c r="L328" s="55"/>
      <c r="M328" s="55"/>
    </row>
    <row r="329" spans="10:13" ht="21">
      <c r="J329" s="55"/>
      <c r="K329" s="55"/>
      <c r="L329" s="55"/>
      <c r="M329" s="55"/>
    </row>
    <row r="330" spans="10:13" ht="21">
      <c r="J330" s="55"/>
      <c r="K330" s="55"/>
      <c r="L330" s="55"/>
      <c r="M330" s="55"/>
    </row>
    <row r="331" spans="10:13" ht="21">
      <c r="J331" s="55"/>
      <c r="K331" s="55"/>
      <c r="L331" s="55"/>
      <c r="M331" s="55"/>
    </row>
    <row r="332" spans="10:13" ht="21">
      <c r="J332" s="55"/>
      <c r="K332" s="55"/>
      <c r="L332" s="55"/>
      <c r="M332" s="55"/>
    </row>
    <row r="333" spans="10:13" ht="21">
      <c r="J333" s="55"/>
      <c r="K333" s="55"/>
      <c r="L333" s="55"/>
      <c r="M333" s="55"/>
    </row>
    <row r="334" spans="10:13" ht="21">
      <c r="J334" s="55"/>
      <c r="K334" s="55"/>
      <c r="L334" s="55"/>
      <c r="M334" s="55"/>
    </row>
    <row r="335" spans="10:13" ht="21">
      <c r="J335" s="55"/>
      <c r="K335" s="55"/>
      <c r="L335" s="55"/>
      <c r="M335" s="55"/>
    </row>
    <row r="336" spans="10:13" ht="21">
      <c r="J336" s="55"/>
      <c r="K336" s="55"/>
      <c r="L336" s="55"/>
      <c r="M336" s="55"/>
    </row>
    <row r="337" spans="10:13" ht="21">
      <c r="J337" s="55"/>
      <c r="K337" s="55"/>
      <c r="L337" s="55"/>
      <c r="M337" s="55"/>
    </row>
    <row r="338" spans="10:13" ht="21">
      <c r="J338" s="55"/>
      <c r="K338" s="55"/>
      <c r="L338" s="55"/>
      <c r="M338" s="55"/>
    </row>
    <row r="339" spans="10:13" ht="21">
      <c r="J339" s="55"/>
      <c r="K339" s="55"/>
      <c r="L339" s="55"/>
      <c r="M339" s="55"/>
    </row>
    <row r="340" spans="10:13" ht="21">
      <c r="J340" s="55"/>
      <c r="K340" s="55"/>
      <c r="L340" s="55"/>
      <c r="M340" s="55"/>
    </row>
    <row r="341" spans="10:13" ht="21">
      <c r="J341" s="55"/>
      <c r="K341" s="55"/>
      <c r="L341" s="55"/>
      <c r="M341" s="55"/>
    </row>
    <row r="342" spans="10:13" ht="21">
      <c r="J342" s="55"/>
      <c r="K342" s="55"/>
      <c r="L342" s="55"/>
      <c r="M342" s="55"/>
    </row>
    <row r="343" spans="10:13" ht="21">
      <c r="J343" s="55"/>
      <c r="K343" s="55"/>
      <c r="L343" s="55"/>
      <c r="M343" s="55"/>
    </row>
    <row r="344" spans="10:13" ht="21">
      <c r="J344" s="55"/>
      <c r="K344" s="55"/>
      <c r="L344" s="55"/>
      <c r="M344" s="55"/>
    </row>
    <row r="345" spans="10:13" ht="21">
      <c r="J345" s="55"/>
      <c r="K345" s="55"/>
      <c r="L345" s="55"/>
      <c r="M345" s="55"/>
    </row>
    <row r="346" spans="10:13" ht="21">
      <c r="J346" s="55"/>
      <c r="K346" s="55"/>
      <c r="L346" s="55"/>
      <c r="M346" s="55"/>
    </row>
    <row r="347" spans="10:13" ht="21">
      <c r="J347" s="55"/>
      <c r="K347" s="55"/>
      <c r="L347" s="55"/>
      <c r="M347" s="55"/>
    </row>
    <row r="348" spans="10:13" ht="21">
      <c r="J348" s="55"/>
      <c r="K348" s="55"/>
      <c r="L348" s="55"/>
      <c r="M348" s="55"/>
    </row>
    <row r="349" spans="10:13" ht="21">
      <c r="J349" s="55"/>
      <c r="K349" s="55"/>
      <c r="L349" s="55"/>
      <c r="M349" s="55"/>
    </row>
    <row r="350" spans="10:13" ht="21">
      <c r="J350" s="55"/>
      <c r="K350" s="55"/>
      <c r="L350" s="55"/>
      <c r="M350" s="55"/>
    </row>
    <row r="351" spans="10:13" ht="21">
      <c r="J351" s="55"/>
      <c r="K351" s="55"/>
      <c r="L351" s="55"/>
      <c r="M351" s="55"/>
    </row>
    <row r="352" spans="10:13" ht="21">
      <c r="J352" s="55"/>
      <c r="K352" s="55"/>
      <c r="L352" s="55"/>
      <c r="M352" s="55"/>
    </row>
    <row r="353" spans="10:13" ht="21">
      <c r="J353" s="55"/>
      <c r="K353" s="55"/>
      <c r="L353" s="55"/>
      <c r="M353" s="55"/>
    </row>
    <row r="354" spans="10:13" ht="21">
      <c r="J354" s="55"/>
      <c r="K354" s="55"/>
      <c r="L354" s="55"/>
      <c r="M354" s="55"/>
    </row>
    <row r="355" spans="10:13" ht="21">
      <c r="J355" s="55"/>
      <c r="K355" s="55"/>
      <c r="L355" s="55"/>
      <c r="M355" s="55"/>
    </row>
    <row r="356" spans="10:13" ht="21">
      <c r="J356" s="55"/>
      <c r="K356" s="55"/>
      <c r="L356" s="55"/>
      <c r="M356" s="55"/>
    </row>
    <row r="357" spans="10:13" ht="21">
      <c r="J357" s="55"/>
      <c r="K357" s="55"/>
      <c r="L357" s="55"/>
      <c r="M357" s="55"/>
    </row>
    <row r="358" spans="10:13" ht="21">
      <c r="J358" s="55"/>
      <c r="K358" s="55"/>
      <c r="L358" s="55"/>
      <c r="M358" s="55"/>
    </row>
    <row r="359" spans="10:13" ht="21">
      <c r="J359" s="55"/>
      <c r="K359" s="55"/>
      <c r="L359" s="55"/>
      <c r="M359" s="55"/>
    </row>
    <row r="360" spans="10:13" ht="21">
      <c r="J360" s="55"/>
      <c r="K360" s="55"/>
      <c r="L360" s="55"/>
      <c r="M360" s="55"/>
    </row>
    <row r="361" spans="10:13" ht="21">
      <c r="J361" s="55"/>
      <c r="K361" s="55"/>
      <c r="L361" s="55"/>
      <c r="M361" s="55"/>
    </row>
    <row r="362" spans="10:13" ht="21">
      <c r="J362" s="55"/>
      <c r="K362" s="55"/>
      <c r="L362" s="55"/>
      <c r="M362" s="55"/>
    </row>
    <row r="363" spans="10:13" ht="21">
      <c r="J363" s="55"/>
      <c r="K363" s="55"/>
      <c r="L363" s="55"/>
      <c r="M363" s="55"/>
    </row>
    <row r="364" spans="10:13" ht="21">
      <c r="J364" s="55"/>
      <c r="K364" s="55"/>
      <c r="L364" s="55"/>
      <c r="M364" s="55"/>
    </row>
    <row r="365" spans="10:13" ht="21">
      <c r="J365" s="55"/>
      <c r="K365" s="55"/>
      <c r="L365" s="55"/>
      <c r="M365" s="55"/>
    </row>
    <row r="366" spans="10:13" ht="21">
      <c r="J366" s="55"/>
      <c r="K366" s="55"/>
      <c r="L366" s="55"/>
      <c r="M366" s="55"/>
    </row>
    <row r="367" spans="10:13" ht="21">
      <c r="J367" s="55"/>
      <c r="K367" s="55"/>
      <c r="L367" s="55"/>
      <c r="M367" s="55"/>
    </row>
    <row r="368" spans="10:13" ht="21">
      <c r="J368" s="55"/>
      <c r="K368" s="55"/>
      <c r="L368" s="55"/>
      <c r="M368" s="55"/>
    </row>
    <row r="369" spans="10:13" ht="21">
      <c r="J369" s="55"/>
      <c r="K369" s="55"/>
      <c r="L369" s="55"/>
      <c r="M369" s="55"/>
    </row>
    <row r="370" spans="10:13" ht="21">
      <c r="J370" s="55"/>
      <c r="K370" s="55"/>
      <c r="L370" s="55"/>
      <c r="M370" s="55"/>
    </row>
    <row r="371" spans="10:13" ht="21">
      <c r="J371" s="55"/>
      <c r="K371" s="55"/>
      <c r="L371" s="55"/>
      <c r="M371" s="55"/>
    </row>
    <row r="372" spans="10:13" ht="21">
      <c r="J372" s="55"/>
      <c r="K372" s="55"/>
      <c r="L372" s="55"/>
      <c r="M372" s="55"/>
    </row>
    <row r="373" spans="10:13" ht="21">
      <c r="J373" s="55"/>
      <c r="K373" s="55"/>
      <c r="L373" s="55"/>
      <c r="M373" s="55"/>
    </row>
    <row r="374" spans="10:13" ht="21">
      <c r="J374" s="55"/>
      <c r="K374" s="55"/>
      <c r="L374" s="55"/>
      <c r="M374" s="55"/>
    </row>
    <row r="375" spans="10:13" ht="21">
      <c r="J375" s="55"/>
      <c r="K375" s="55"/>
      <c r="L375" s="55"/>
      <c r="M375" s="55"/>
    </row>
    <row r="376" spans="10:13" ht="21">
      <c r="J376" s="55"/>
      <c r="K376" s="55"/>
      <c r="L376" s="55"/>
      <c r="M376" s="55"/>
    </row>
    <row r="377" spans="10:13" ht="21">
      <c r="J377" s="55"/>
      <c r="K377" s="55"/>
      <c r="L377" s="55"/>
      <c r="M377" s="55"/>
    </row>
    <row r="378" spans="10:13" ht="21">
      <c r="J378" s="55"/>
      <c r="K378" s="55"/>
      <c r="L378" s="55"/>
      <c r="M378" s="55"/>
    </row>
    <row r="379" spans="10:13" ht="21">
      <c r="J379" s="55"/>
      <c r="K379" s="55"/>
      <c r="L379" s="55"/>
      <c r="M379" s="55"/>
    </row>
    <row r="380" spans="10:13" ht="21">
      <c r="J380" s="55"/>
      <c r="K380" s="55"/>
      <c r="L380" s="55"/>
      <c r="M380" s="55"/>
    </row>
    <row r="381" spans="10:13" ht="21">
      <c r="J381" s="55"/>
      <c r="K381" s="55"/>
      <c r="L381" s="55"/>
      <c r="M381" s="55"/>
    </row>
    <row r="382" spans="10:13" ht="21">
      <c r="J382" s="55"/>
      <c r="K382" s="55"/>
      <c r="L382" s="55"/>
      <c r="M382" s="55"/>
    </row>
    <row r="383" spans="10:13" ht="21">
      <c r="J383" s="55"/>
      <c r="K383" s="55"/>
      <c r="L383" s="55"/>
      <c r="M383" s="55"/>
    </row>
    <row r="384" spans="10:13" ht="21">
      <c r="J384" s="55"/>
      <c r="K384" s="55"/>
      <c r="L384" s="55"/>
      <c r="M384" s="55"/>
    </row>
    <row r="385" spans="10:13" ht="21">
      <c r="J385" s="55"/>
      <c r="K385" s="55"/>
      <c r="L385" s="55"/>
      <c r="M385" s="55"/>
    </row>
    <row r="386" spans="10:13" ht="21">
      <c r="J386" s="55"/>
      <c r="K386" s="55"/>
      <c r="L386" s="55"/>
      <c r="M386" s="55"/>
    </row>
    <row r="387" spans="10:13" ht="21">
      <c r="J387" s="55"/>
      <c r="K387" s="55"/>
      <c r="L387" s="55"/>
      <c r="M387" s="55"/>
    </row>
    <row r="388" spans="10:13" ht="21">
      <c r="J388" s="55"/>
      <c r="K388" s="55"/>
      <c r="L388" s="55"/>
      <c r="M388" s="55"/>
    </row>
    <row r="389" spans="10:13" ht="21">
      <c r="J389" s="55"/>
      <c r="K389" s="55"/>
      <c r="L389" s="55"/>
      <c r="M389" s="55"/>
    </row>
    <row r="390" spans="10:13" ht="21">
      <c r="J390" s="55"/>
      <c r="K390" s="55"/>
      <c r="L390" s="55"/>
      <c r="M390" s="55"/>
    </row>
    <row r="391" spans="10:13" ht="21">
      <c r="J391" s="55"/>
      <c r="K391" s="55"/>
      <c r="L391" s="55"/>
      <c r="M391" s="55"/>
    </row>
    <row r="392" spans="10:13" ht="21">
      <c r="J392" s="55"/>
      <c r="K392" s="55"/>
      <c r="L392" s="55"/>
      <c r="M392" s="55"/>
    </row>
    <row r="393" spans="10:13" ht="21">
      <c r="J393" s="55"/>
      <c r="K393" s="55"/>
      <c r="L393" s="55"/>
      <c r="M393" s="55"/>
    </row>
    <row r="394" spans="10:13" ht="21">
      <c r="J394" s="55"/>
      <c r="K394" s="55"/>
      <c r="L394" s="55"/>
      <c r="M394" s="55"/>
    </row>
    <row r="395" spans="10:13" ht="21">
      <c r="J395" s="55"/>
      <c r="K395" s="55"/>
      <c r="L395" s="55"/>
      <c r="M395" s="55"/>
    </row>
    <row r="396" spans="10:13" ht="21">
      <c r="J396" s="55"/>
      <c r="K396" s="55"/>
      <c r="L396" s="55"/>
      <c r="M396" s="55"/>
    </row>
    <row r="397" spans="10:13" ht="21">
      <c r="J397" s="55"/>
      <c r="K397" s="55"/>
      <c r="L397" s="55"/>
      <c r="M397" s="55"/>
    </row>
    <row r="398" spans="10:13" ht="21">
      <c r="J398" s="55"/>
      <c r="K398" s="55"/>
      <c r="L398" s="55"/>
      <c r="M398" s="55"/>
    </row>
    <row r="399" spans="10:13" ht="21">
      <c r="J399" s="55"/>
      <c r="K399" s="55"/>
      <c r="L399" s="55"/>
      <c r="M399" s="55"/>
    </row>
    <row r="400" spans="10:13" ht="21">
      <c r="J400" s="55"/>
      <c r="K400" s="55"/>
      <c r="L400" s="55"/>
      <c r="M400" s="55"/>
    </row>
    <row r="401" spans="10:13" ht="21">
      <c r="J401" s="55"/>
      <c r="K401" s="55"/>
      <c r="L401" s="55"/>
      <c r="M401" s="55"/>
    </row>
    <row r="402" spans="10:13" ht="21">
      <c r="J402" s="55"/>
      <c r="K402" s="55"/>
      <c r="L402" s="55"/>
      <c r="M402" s="55"/>
    </row>
    <row r="403" spans="10:13" ht="21">
      <c r="J403" s="55"/>
      <c r="K403" s="55"/>
      <c r="L403" s="55"/>
      <c r="M403" s="55"/>
    </row>
    <row r="404" spans="10:13" ht="21">
      <c r="J404" s="55"/>
      <c r="K404" s="55"/>
      <c r="L404" s="55"/>
      <c r="M404" s="55"/>
    </row>
    <row r="405" spans="10:13" ht="21">
      <c r="J405" s="55"/>
      <c r="K405" s="55"/>
      <c r="L405" s="55"/>
      <c r="M405" s="55"/>
    </row>
    <row r="406" spans="10:13" ht="21">
      <c r="J406" s="55"/>
      <c r="K406" s="55"/>
      <c r="L406" s="55"/>
      <c r="M406" s="55"/>
    </row>
    <row r="407" spans="10:13" ht="21">
      <c r="J407" s="55"/>
      <c r="K407" s="55"/>
      <c r="L407" s="55"/>
      <c r="M407" s="55"/>
    </row>
    <row r="408" spans="10:13" ht="21">
      <c r="J408" s="55"/>
      <c r="K408" s="55"/>
      <c r="L408" s="55"/>
      <c r="M408" s="55"/>
    </row>
    <row r="409" spans="10:13" ht="21">
      <c r="J409" s="55"/>
      <c r="K409" s="55"/>
      <c r="L409" s="55"/>
      <c r="M409" s="55"/>
    </row>
    <row r="410" spans="10:13" ht="21">
      <c r="J410" s="55"/>
      <c r="K410" s="55"/>
      <c r="L410" s="55"/>
      <c r="M410" s="55"/>
    </row>
    <row r="411" spans="10:13" ht="21">
      <c r="J411" s="55"/>
      <c r="K411" s="55"/>
      <c r="L411" s="55"/>
      <c r="M411" s="55"/>
    </row>
    <row r="412" spans="10:13" ht="21">
      <c r="J412" s="55"/>
      <c r="K412" s="55"/>
      <c r="L412" s="55"/>
      <c r="M412" s="55"/>
    </row>
    <row r="413" spans="10:13" ht="21">
      <c r="J413" s="55"/>
      <c r="K413" s="55"/>
      <c r="L413" s="55"/>
      <c r="M413" s="55"/>
    </row>
    <row r="414" spans="10:13" ht="21">
      <c r="J414" s="55"/>
      <c r="K414" s="55"/>
      <c r="L414" s="55"/>
      <c r="M414" s="55"/>
    </row>
    <row r="415" spans="10:13" ht="21">
      <c r="J415" s="55"/>
      <c r="K415" s="55"/>
      <c r="L415" s="55"/>
      <c r="M415" s="55"/>
    </row>
    <row r="416" spans="10:13" ht="21">
      <c r="J416" s="55"/>
      <c r="K416" s="55"/>
      <c r="L416" s="55"/>
      <c r="M416" s="55"/>
    </row>
    <row r="417" spans="10:13" ht="21">
      <c r="J417" s="55"/>
      <c r="K417" s="55"/>
      <c r="L417" s="55"/>
      <c r="M417" s="55"/>
    </row>
    <row r="418" spans="10:13" ht="21">
      <c r="J418" s="55"/>
      <c r="K418" s="55"/>
      <c r="L418" s="55"/>
      <c r="M418" s="55"/>
    </row>
    <row r="419" spans="10:13" ht="21">
      <c r="J419" s="55"/>
      <c r="K419" s="55"/>
      <c r="L419" s="55"/>
      <c r="M419" s="55"/>
    </row>
    <row r="420" spans="10:13" ht="21">
      <c r="J420" s="55"/>
      <c r="K420" s="55"/>
      <c r="L420" s="55"/>
      <c r="M420" s="55"/>
    </row>
    <row r="421" spans="10:13" ht="21">
      <c r="J421" s="55"/>
      <c r="K421" s="55"/>
      <c r="L421" s="55"/>
      <c r="M421" s="55"/>
    </row>
    <row r="422" spans="10:13" ht="21">
      <c r="J422" s="55"/>
      <c r="K422" s="55"/>
      <c r="L422" s="55"/>
      <c r="M422" s="55"/>
    </row>
    <row r="423" spans="10:13" ht="21">
      <c r="J423" s="55"/>
      <c r="K423" s="55"/>
      <c r="L423" s="55"/>
      <c r="M423" s="55"/>
    </row>
    <row r="424" spans="10:13" ht="21">
      <c r="J424" s="55"/>
      <c r="K424" s="55"/>
      <c r="L424" s="55"/>
      <c r="M424" s="55"/>
    </row>
    <row r="425" spans="10:13" ht="21">
      <c r="J425" s="55"/>
      <c r="K425" s="55"/>
      <c r="L425" s="55"/>
      <c r="M425" s="55"/>
    </row>
    <row r="426" spans="10:13" ht="21">
      <c r="J426" s="55"/>
      <c r="K426" s="55"/>
      <c r="L426" s="55"/>
      <c r="M426" s="55"/>
    </row>
    <row r="427" spans="10:13" ht="21">
      <c r="J427" s="55"/>
      <c r="K427" s="55"/>
      <c r="L427" s="55"/>
      <c r="M427" s="55"/>
    </row>
    <row r="428" spans="10:13" ht="21">
      <c r="J428" s="55"/>
      <c r="K428" s="55"/>
      <c r="L428" s="55"/>
      <c r="M428" s="55"/>
    </row>
    <row r="429" spans="10:13" ht="21">
      <c r="J429" s="55"/>
      <c r="K429" s="55"/>
      <c r="L429" s="55"/>
      <c r="M429" s="55"/>
    </row>
    <row r="430" spans="10:13" ht="21">
      <c r="J430" s="55"/>
      <c r="K430" s="55"/>
      <c r="L430" s="55"/>
      <c r="M430" s="55"/>
    </row>
    <row r="431" spans="10:13" ht="21">
      <c r="J431" s="55"/>
      <c r="K431" s="55"/>
      <c r="L431" s="55"/>
      <c r="M431" s="55"/>
    </row>
    <row r="432" spans="10:13" ht="21">
      <c r="J432" s="55"/>
      <c r="K432" s="55"/>
      <c r="L432" s="55"/>
      <c r="M432" s="55"/>
    </row>
    <row r="433" spans="10:13" ht="21">
      <c r="J433" s="55"/>
      <c r="K433" s="55"/>
      <c r="L433" s="55"/>
      <c r="M433" s="55"/>
    </row>
    <row r="434" spans="10:13" ht="21">
      <c r="J434" s="55"/>
      <c r="K434" s="55"/>
      <c r="L434" s="55"/>
      <c r="M434" s="55"/>
    </row>
    <row r="435" spans="10:13" ht="21">
      <c r="J435" s="55"/>
      <c r="K435" s="55"/>
      <c r="L435" s="55"/>
      <c r="M435" s="55"/>
    </row>
    <row r="436" spans="10:13" ht="21">
      <c r="J436" s="55"/>
      <c r="K436" s="55"/>
      <c r="L436" s="55"/>
      <c r="M436" s="55"/>
    </row>
    <row r="437" spans="10:13" ht="21">
      <c r="J437" s="55"/>
      <c r="K437" s="55"/>
      <c r="L437" s="55"/>
      <c r="M437" s="55"/>
    </row>
    <row r="438" spans="10:13" ht="21">
      <c r="J438" s="55"/>
      <c r="K438" s="55"/>
      <c r="L438" s="55"/>
      <c r="M438" s="55"/>
    </row>
    <row r="439" spans="10:13" ht="21">
      <c r="J439" s="55"/>
      <c r="K439" s="55"/>
      <c r="L439" s="55"/>
      <c r="M439" s="55"/>
    </row>
    <row r="440" spans="10:13" ht="21">
      <c r="J440" s="55"/>
      <c r="K440" s="55"/>
      <c r="L440" s="55"/>
      <c r="M440" s="55"/>
    </row>
    <row r="441" spans="10:13" ht="21">
      <c r="J441" s="55"/>
      <c r="K441" s="55"/>
      <c r="L441" s="55"/>
      <c r="M441" s="55"/>
    </row>
    <row r="442" spans="10:13" ht="21">
      <c r="J442" s="55"/>
      <c r="K442" s="55"/>
      <c r="L442" s="55"/>
      <c r="M442" s="55"/>
    </row>
    <row r="443" spans="10:13" ht="21">
      <c r="J443" s="55"/>
      <c r="K443" s="55"/>
      <c r="L443" s="55"/>
      <c r="M443" s="55"/>
    </row>
    <row r="444" spans="10:13" ht="21">
      <c r="J444" s="55"/>
      <c r="K444" s="55"/>
      <c r="L444" s="55"/>
      <c r="M444" s="55"/>
    </row>
    <row r="445" spans="10:13" ht="21">
      <c r="J445" s="55"/>
      <c r="K445" s="55"/>
      <c r="L445" s="55"/>
      <c r="M445" s="55"/>
    </row>
    <row r="446" spans="10:13" ht="21">
      <c r="J446" s="55"/>
      <c r="K446" s="55"/>
      <c r="L446" s="55"/>
      <c r="M446" s="55"/>
    </row>
    <row r="447" spans="10:13" ht="21">
      <c r="J447" s="55"/>
      <c r="K447" s="55"/>
      <c r="L447" s="55"/>
      <c r="M447" s="55"/>
    </row>
    <row r="448" spans="10:13" ht="21">
      <c r="J448" s="55"/>
      <c r="K448" s="55"/>
      <c r="L448" s="55"/>
      <c r="M448" s="55"/>
    </row>
    <row r="449" spans="10:13" ht="21">
      <c r="J449" s="55"/>
      <c r="K449" s="55"/>
      <c r="L449" s="55"/>
      <c r="M449" s="55"/>
    </row>
    <row r="450" spans="10:13" ht="21">
      <c r="J450" s="55"/>
      <c r="K450" s="55"/>
      <c r="L450" s="55"/>
      <c r="M450" s="55"/>
    </row>
    <row r="451" spans="10:13" ht="21">
      <c r="J451" s="55"/>
      <c r="K451" s="55"/>
      <c r="L451" s="55"/>
      <c r="M451" s="55"/>
    </row>
    <row r="452" spans="10:13" ht="21">
      <c r="J452" s="55"/>
      <c r="K452" s="55"/>
      <c r="L452" s="55"/>
      <c r="M452" s="55"/>
    </row>
    <row r="453" spans="10:13" ht="21">
      <c r="J453" s="55"/>
      <c r="K453" s="55"/>
      <c r="L453" s="55"/>
      <c r="M453" s="55"/>
    </row>
    <row r="454" spans="10:13" ht="21">
      <c r="J454" s="55"/>
      <c r="K454" s="55"/>
      <c r="L454" s="55"/>
      <c r="M454" s="55"/>
    </row>
    <row r="455" spans="10:13" ht="21">
      <c r="J455" s="55"/>
      <c r="K455" s="55"/>
      <c r="L455" s="55"/>
      <c r="M455" s="55"/>
    </row>
    <row r="456" spans="10:13" ht="21">
      <c r="J456" s="55"/>
      <c r="K456" s="55"/>
      <c r="L456" s="55"/>
      <c r="M456" s="55"/>
    </row>
    <row r="457" spans="10:13" ht="21">
      <c r="J457" s="55"/>
      <c r="K457" s="55"/>
      <c r="L457" s="55"/>
      <c r="M457" s="55"/>
    </row>
    <row r="458" spans="10:13" ht="21">
      <c r="J458" s="55"/>
      <c r="K458" s="55"/>
      <c r="L458" s="55"/>
      <c r="M458" s="55"/>
    </row>
    <row r="459" spans="10:13" ht="21">
      <c r="J459" s="55"/>
      <c r="K459" s="55"/>
      <c r="L459" s="55"/>
      <c r="M459" s="55"/>
    </row>
    <row r="460" spans="10:13" ht="21">
      <c r="J460" s="55"/>
      <c r="K460" s="55"/>
      <c r="L460" s="55"/>
      <c r="M460" s="55"/>
    </row>
    <row r="461" spans="10:13" ht="21">
      <c r="J461" s="55"/>
      <c r="K461" s="55"/>
      <c r="L461" s="55"/>
      <c r="M461" s="55"/>
    </row>
    <row r="462" spans="10:13" ht="21">
      <c r="J462" s="55"/>
      <c r="K462" s="55"/>
      <c r="L462" s="55"/>
      <c r="M462" s="55"/>
    </row>
    <row r="463" spans="10:13" ht="21">
      <c r="J463" s="55"/>
      <c r="K463" s="55"/>
      <c r="L463" s="55"/>
      <c r="M463" s="55"/>
    </row>
    <row r="464" spans="10:13" ht="21">
      <c r="J464" s="55"/>
      <c r="K464" s="55"/>
      <c r="L464" s="55"/>
      <c r="M464" s="55"/>
    </row>
    <row r="465" spans="10:13" ht="21">
      <c r="J465" s="55"/>
      <c r="K465" s="55"/>
      <c r="L465" s="55"/>
      <c r="M465" s="55"/>
    </row>
    <row r="466" spans="10:13" ht="21">
      <c r="J466" s="55"/>
      <c r="K466" s="55"/>
      <c r="L466" s="55"/>
      <c r="M466" s="55"/>
    </row>
    <row r="467" spans="10:13" ht="21">
      <c r="J467" s="55"/>
      <c r="K467" s="55"/>
      <c r="L467" s="55"/>
      <c r="M467" s="55"/>
    </row>
    <row r="468" spans="10:13" ht="21">
      <c r="J468" s="55"/>
      <c r="K468" s="55"/>
      <c r="L468" s="55"/>
      <c r="M468" s="55"/>
    </row>
    <row r="469" spans="10:13" ht="21">
      <c r="J469" s="55"/>
      <c r="K469" s="55"/>
      <c r="L469" s="55"/>
      <c r="M469" s="55"/>
    </row>
    <row r="470" spans="10:13" ht="21">
      <c r="J470" s="55"/>
      <c r="K470" s="55"/>
      <c r="L470" s="55"/>
      <c r="M470" s="55"/>
    </row>
    <row r="471" spans="10:13" ht="21">
      <c r="J471" s="55"/>
      <c r="K471" s="55"/>
      <c r="L471" s="55"/>
      <c r="M471" s="55"/>
    </row>
    <row r="472" spans="10:13" ht="21">
      <c r="J472" s="55"/>
      <c r="K472" s="55"/>
      <c r="L472" s="55"/>
      <c r="M472" s="55"/>
    </row>
    <row r="473" spans="10:13" ht="21">
      <c r="J473" s="55"/>
      <c r="K473" s="55"/>
      <c r="L473" s="55"/>
      <c r="M473" s="55"/>
    </row>
    <row r="474" spans="10:13" ht="21">
      <c r="J474" s="55"/>
      <c r="K474" s="55"/>
      <c r="L474" s="55"/>
      <c r="M474" s="55"/>
    </row>
    <row r="475" spans="10:13" ht="21">
      <c r="J475" s="55"/>
      <c r="K475" s="55"/>
      <c r="L475" s="55"/>
      <c r="M475" s="55"/>
    </row>
    <row r="476" spans="10:13" ht="21">
      <c r="J476" s="55"/>
      <c r="K476" s="55"/>
      <c r="L476" s="55"/>
      <c r="M476" s="55"/>
    </row>
    <row r="477" spans="10:13" ht="21">
      <c r="J477" s="55"/>
      <c r="K477" s="55"/>
      <c r="L477" s="55"/>
      <c r="M477" s="55"/>
    </row>
    <row r="478" spans="10:13" ht="21">
      <c r="J478" s="55"/>
      <c r="K478" s="55"/>
      <c r="L478" s="55"/>
      <c r="M478" s="55"/>
    </row>
    <row r="479" spans="10:13" ht="21">
      <c r="J479" s="55"/>
      <c r="K479" s="55"/>
      <c r="L479" s="55"/>
      <c r="M479" s="55"/>
    </row>
    <row r="480" spans="10:13" ht="21">
      <c r="J480" s="55"/>
      <c r="K480" s="55"/>
      <c r="L480" s="55"/>
      <c r="M480" s="55"/>
    </row>
    <row r="481" spans="10:13" ht="21">
      <c r="J481" s="55"/>
      <c r="K481" s="55"/>
      <c r="L481" s="55"/>
      <c r="M481" s="55"/>
    </row>
    <row r="482" spans="10:13" ht="21">
      <c r="J482" s="55"/>
      <c r="K482" s="55"/>
      <c r="L482" s="55"/>
      <c r="M482" s="55"/>
    </row>
    <row r="483" spans="10:13" ht="21">
      <c r="J483" s="55"/>
      <c r="K483" s="55"/>
      <c r="L483" s="55"/>
      <c r="M483" s="55"/>
    </row>
    <row r="484" spans="10:13" ht="21">
      <c r="J484" s="55"/>
      <c r="K484" s="55"/>
      <c r="L484" s="55"/>
      <c r="M484" s="55"/>
    </row>
    <row r="485" spans="10:13" ht="21">
      <c r="J485" s="55"/>
      <c r="K485" s="55"/>
      <c r="L485" s="55"/>
      <c r="M485" s="55"/>
    </row>
    <row r="486" spans="10:13" ht="21">
      <c r="J486" s="55"/>
      <c r="K486" s="55"/>
      <c r="L486" s="55"/>
      <c r="M486" s="55"/>
    </row>
    <row r="487" spans="10:13" ht="21">
      <c r="J487" s="55"/>
      <c r="K487" s="55"/>
      <c r="L487" s="55"/>
      <c r="M487" s="55"/>
    </row>
    <row r="488" spans="10:13" ht="21">
      <c r="J488" s="55"/>
      <c r="K488" s="55"/>
      <c r="L488" s="55"/>
      <c r="M488" s="55"/>
    </row>
    <row r="489" spans="10:13" ht="21">
      <c r="J489" s="55"/>
      <c r="K489" s="55"/>
      <c r="L489" s="55"/>
      <c r="M489" s="55"/>
    </row>
    <row r="490" spans="10:13" ht="21">
      <c r="J490" s="55"/>
      <c r="K490" s="55"/>
      <c r="L490" s="55"/>
      <c r="M490" s="55"/>
    </row>
    <row r="491" spans="10:13" ht="21">
      <c r="J491" s="55"/>
      <c r="K491" s="55"/>
      <c r="L491" s="55"/>
      <c r="M491" s="55"/>
    </row>
    <row r="492" spans="10:13" ht="21">
      <c r="J492" s="55"/>
      <c r="K492" s="55"/>
      <c r="L492" s="55"/>
      <c r="M492" s="55"/>
    </row>
    <row r="493" spans="10:13" ht="21">
      <c r="J493" s="55"/>
      <c r="K493" s="55"/>
      <c r="L493" s="55"/>
      <c r="M493" s="55"/>
    </row>
    <row r="494" spans="10:13" ht="21">
      <c r="J494" s="55"/>
      <c r="K494" s="55"/>
      <c r="L494" s="55"/>
      <c r="M494" s="55"/>
    </row>
    <row r="495" spans="10:13" ht="21">
      <c r="J495" s="55"/>
      <c r="K495" s="55"/>
      <c r="L495" s="55"/>
      <c r="M495" s="55"/>
    </row>
    <row r="496" spans="10:13" ht="21">
      <c r="J496" s="55"/>
      <c r="K496" s="55"/>
      <c r="L496" s="55"/>
      <c r="M496" s="55"/>
    </row>
    <row r="497" spans="10:13" ht="21">
      <c r="J497" s="55"/>
      <c r="K497" s="55"/>
      <c r="L497" s="55"/>
      <c r="M497" s="55"/>
    </row>
    <row r="498" spans="10:13" ht="21">
      <c r="J498" s="55"/>
      <c r="K498" s="55"/>
      <c r="L498" s="55"/>
      <c r="M498" s="55"/>
    </row>
    <row r="499" spans="10:13" ht="21">
      <c r="J499" s="55"/>
      <c r="K499" s="55"/>
      <c r="L499" s="55"/>
      <c r="M499" s="55"/>
    </row>
    <row r="500" spans="10:13" ht="21">
      <c r="J500" s="55"/>
      <c r="K500" s="55"/>
      <c r="L500" s="55"/>
      <c r="M500" s="55"/>
    </row>
    <row r="501" spans="10:13" ht="21">
      <c r="J501" s="55"/>
      <c r="K501" s="55"/>
      <c r="L501" s="55"/>
      <c r="M501" s="55"/>
    </row>
    <row r="502" spans="10:13" ht="21">
      <c r="J502" s="55"/>
      <c r="K502" s="55"/>
      <c r="L502" s="55"/>
      <c r="M502" s="55"/>
    </row>
    <row r="503" spans="10:13" ht="21">
      <c r="J503" s="55"/>
      <c r="K503" s="55"/>
      <c r="L503" s="55"/>
      <c r="M503" s="55"/>
    </row>
    <row r="504" spans="10:13" ht="21">
      <c r="J504" s="55"/>
      <c r="K504" s="55"/>
      <c r="L504" s="55"/>
      <c r="M504" s="55"/>
    </row>
    <row r="505" spans="10:13" ht="21">
      <c r="J505" s="55"/>
      <c r="K505" s="55"/>
      <c r="L505" s="55"/>
      <c r="M505" s="55"/>
    </row>
    <row r="506" spans="10:13" ht="21">
      <c r="J506" s="55"/>
      <c r="K506" s="55"/>
      <c r="L506" s="55"/>
      <c r="M506" s="55"/>
    </row>
    <row r="507" spans="10:13" ht="21">
      <c r="J507" s="55"/>
      <c r="K507" s="55"/>
      <c r="L507" s="55"/>
      <c r="M507" s="55"/>
    </row>
    <row r="508" spans="10:13" ht="21">
      <c r="J508" s="55"/>
      <c r="K508" s="55"/>
      <c r="L508" s="55"/>
      <c r="M508" s="55"/>
    </row>
    <row r="509" spans="10:13" ht="21">
      <c r="J509" s="55"/>
      <c r="K509" s="55"/>
      <c r="L509" s="55"/>
      <c r="M509" s="55"/>
    </row>
    <row r="510" spans="10:13" ht="21">
      <c r="J510" s="55"/>
      <c r="K510" s="55"/>
      <c r="L510" s="55"/>
      <c r="M510" s="55"/>
    </row>
    <row r="511" spans="10:13" ht="21">
      <c r="J511" s="55"/>
      <c r="K511" s="55"/>
      <c r="L511" s="55"/>
      <c r="M511" s="55"/>
    </row>
    <row r="512" spans="10:13" ht="21">
      <c r="J512" s="55"/>
      <c r="K512" s="55"/>
      <c r="L512" s="55"/>
      <c r="M512" s="55"/>
    </row>
    <row r="513" spans="10:13" ht="21">
      <c r="J513" s="55"/>
      <c r="K513" s="55"/>
      <c r="L513" s="55"/>
      <c r="M513" s="55"/>
    </row>
    <row r="514" spans="10:13" ht="21">
      <c r="J514" s="55"/>
      <c r="K514" s="55"/>
      <c r="L514" s="55"/>
      <c r="M514" s="55"/>
    </row>
    <row r="515" spans="10:13" ht="21">
      <c r="J515" s="55"/>
      <c r="K515" s="55"/>
      <c r="L515" s="55"/>
      <c r="M515" s="55"/>
    </row>
    <row r="516" spans="10:13" ht="21">
      <c r="J516" s="55"/>
      <c r="K516" s="55"/>
      <c r="L516" s="55"/>
      <c r="M516" s="55"/>
    </row>
    <row r="517" spans="10:13" ht="21">
      <c r="J517" s="55"/>
      <c r="K517" s="55"/>
      <c r="L517" s="55"/>
      <c r="M517" s="55"/>
    </row>
    <row r="518" spans="10:13" ht="21">
      <c r="J518" s="55"/>
      <c r="K518" s="55"/>
      <c r="L518" s="55"/>
      <c r="M518" s="55"/>
    </row>
    <row r="519" spans="10:13" ht="21">
      <c r="J519" s="55"/>
      <c r="K519" s="55"/>
      <c r="L519" s="55"/>
      <c r="M519" s="55"/>
    </row>
    <row r="520" spans="10:13" ht="21">
      <c r="J520" s="55"/>
      <c r="K520" s="55"/>
      <c r="L520" s="55"/>
      <c r="M520" s="55"/>
    </row>
    <row r="521" spans="10:13" ht="21">
      <c r="J521" s="55"/>
      <c r="K521" s="55"/>
      <c r="L521" s="55"/>
      <c r="M521" s="55"/>
    </row>
    <row r="522" spans="10:13" ht="21">
      <c r="J522" s="55"/>
      <c r="K522" s="55"/>
      <c r="L522" s="55"/>
      <c r="M522" s="55"/>
    </row>
    <row r="523" spans="10:13" ht="21">
      <c r="J523" s="55"/>
      <c r="K523" s="55"/>
      <c r="L523" s="55"/>
      <c r="M523" s="55"/>
    </row>
    <row r="524" spans="10:13" ht="21">
      <c r="J524" s="55"/>
      <c r="K524" s="55"/>
      <c r="L524" s="55"/>
      <c r="M524" s="55"/>
    </row>
    <row r="525" spans="10:13" ht="21">
      <c r="J525" s="55"/>
      <c r="K525" s="55"/>
      <c r="L525" s="55"/>
      <c r="M525" s="55"/>
    </row>
    <row r="526" spans="10:13" ht="21">
      <c r="J526" s="55"/>
      <c r="K526" s="55"/>
      <c r="L526" s="55"/>
      <c r="M526" s="55"/>
    </row>
    <row r="527" spans="10:13" ht="21">
      <c r="J527" s="55"/>
      <c r="K527" s="55"/>
      <c r="L527" s="55"/>
      <c r="M527" s="55"/>
    </row>
    <row r="528" spans="10:13" ht="21">
      <c r="J528" s="55"/>
      <c r="K528" s="55"/>
      <c r="L528" s="55"/>
      <c r="M528" s="55"/>
    </row>
    <row r="529" spans="10:13" ht="21">
      <c r="J529" s="55"/>
      <c r="K529" s="55"/>
      <c r="L529" s="55"/>
      <c r="M529" s="55"/>
    </row>
    <row r="530" spans="10:13" ht="21">
      <c r="J530" s="55"/>
      <c r="K530" s="55"/>
      <c r="L530" s="55"/>
      <c r="M530" s="55"/>
    </row>
    <row r="531" spans="10:13" ht="21">
      <c r="J531" s="55"/>
      <c r="K531" s="55"/>
      <c r="L531" s="55"/>
      <c r="M531" s="55"/>
    </row>
    <row r="532" spans="10:13" ht="21">
      <c r="J532" s="55"/>
      <c r="K532" s="55"/>
      <c r="L532" s="55"/>
      <c r="M532" s="55"/>
    </row>
  </sheetData>
  <mergeCells count="24">
    <mergeCell ref="A87:M87"/>
    <mergeCell ref="A13:M13"/>
    <mergeCell ref="A26:M26"/>
    <mergeCell ref="A72:M72"/>
    <mergeCell ref="A77:M77"/>
    <mergeCell ref="A33:M33"/>
    <mergeCell ref="A47:M47"/>
    <mergeCell ref="A40:M40"/>
    <mergeCell ref="B3:E3"/>
    <mergeCell ref="A20:M20"/>
    <mergeCell ref="A53:M53"/>
    <mergeCell ref="C4:E4"/>
    <mergeCell ref="J3:L3"/>
    <mergeCell ref="J4:L4"/>
    <mergeCell ref="A91:M91"/>
    <mergeCell ref="A1:M1"/>
    <mergeCell ref="A2:M2"/>
    <mergeCell ref="A3:A5"/>
    <mergeCell ref="F3:I3"/>
    <mergeCell ref="G4:I4"/>
    <mergeCell ref="M3:M5"/>
    <mergeCell ref="A59:M59"/>
    <mergeCell ref="A65:M65"/>
    <mergeCell ref="A82:M82"/>
  </mergeCells>
  <printOptions/>
  <pageMargins left="0.35433070866141736" right="0.196850393700787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ละมัย</oddFooter>
  </headerFooter>
  <rowBreaks count="2" manualBreakCount="2">
    <brk id="39" max="255" man="1"/>
    <brk id="7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8"/>
  <sheetViews>
    <sheetView workbookViewId="0" topLeftCell="A15">
      <selection activeCell="M35" sqref="M35"/>
    </sheetView>
  </sheetViews>
  <sheetFormatPr defaultColWidth="9.140625" defaultRowHeight="12.75"/>
  <cols>
    <col min="1" max="1" width="28.28125" style="1" customWidth="1"/>
    <col min="2" max="2" width="7.7109375" style="1" customWidth="1"/>
    <col min="3" max="5" width="5.8515625" style="1" customWidth="1"/>
    <col min="6" max="6" width="7.7109375" style="1" customWidth="1"/>
    <col min="7" max="9" width="5.8515625" style="1" customWidth="1"/>
    <col min="10" max="12" width="6.421875" style="1" customWidth="1"/>
    <col min="13" max="13" width="10.00390625" style="1" customWidth="1"/>
    <col min="14" max="16384" width="9.140625" style="1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94" t="s">
        <v>185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2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21">
      <c r="A6" s="34" t="s">
        <v>186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s="10" customFormat="1" ht="21">
      <c r="A7" s="9" t="s">
        <v>13</v>
      </c>
      <c r="B7" s="3">
        <v>75</v>
      </c>
      <c r="C7" s="3">
        <v>12</v>
      </c>
      <c r="D7" s="3">
        <v>6</v>
      </c>
      <c r="E7" s="3">
        <v>7</v>
      </c>
      <c r="F7" s="3">
        <v>88</v>
      </c>
      <c r="G7" s="3">
        <v>9</v>
      </c>
      <c r="H7" s="3">
        <v>3</v>
      </c>
      <c r="I7" s="3">
        <v>7</v>
      </c>
      <c r="J7" s="45">
        <f>(B7*C7+F7*G7)/36</f>
        <v>47</v>
      </c>
      <c r="K7" s="45">
        <f>(B7*D7+F7*H7)/36</f>
        <v>19.83</v>
      </c>
      <c r="L7" s="45">
        <f>(B7*E7+F7*I7)/36</f>
        <v>31.69</v>
      </c>
      <c r="M7" s="46">
        <f>SUM(J7:L7)</f>
        <v>98.52</v>
      </c>
    </row>
    <row r="8" spans="1:13" s="10" customFormat="1" ht="21">
      <c r="A8" s="9" t="s">
        <v>12</v>
      </c>
      <c r="B8" s="3">
        <v>69</v>
      </c>
      <c r="C8" s="3">
        <v>11</v>
      </c>
      <c r="D8" s="3">
        <v>5</v>
      </c>
      <c r="E8" s="3">
        <v>4</v>
      </c>
      <c r="F8" s="3">
        <v>73</v>
      </c>
      <c r="G8" s="3">
        <v>12</v>
      </c>
      <c r="H8" s="3">
        <v>0</v>
      </c>
      <c r="I8" s="3">
        <v>9</v>
      </c>
      <c r="J8" s="45">
        <f>(B8*C8+F8*G8)/36</f>
        <v>45.42</v>
      </c>
      <c r="K8" s="45">
        <f>(B8*D8+F8*H8)/36</f>
        <v>9.58</v>
      </c>
      <c r="L8" s="45">
        <f>(B8*E8+F8*I8)/36</f>
        <v>25.92</v>
      </c>
      <c r="M8" s="46">
        <f>SUM(J8:L8)</f>
        <v>80.92</v>
      </c>
    </row>
    <row r="9" spans="1:13" s="10" customFormat="1" ht="21">
      <c r="A9" s="9" t="s">
        <v>22</v>
      </c>
      <c r="B9" s="3">
        <v>28</v>
      </c>
      <c r="C9" s="3">
        <v>21</v>
      </c>
      <c r="D9" s="3">
        <v>0</v>
      </c>
      <c r="E9" s="3">
        <v>0</v>
      </c>
      <c r="F9" s="3">
        <v>38</v>
      </c>
      <c r="G9" s="3">
        <v>24</v>
      </c>
      <c r="H9" s="3">
        <v>0</v>
      </c>
      <c r="I9" s="3">
        <v>0</v>
      </c>
      <c r="J9" s="45">
        <f>(B9*C9+F9*G9)/36</f>
        <v>41.67</v>
      </c>
      <c r="K9" s="45">
        <f>(B9*D9+F9*H9)/36</f>
        <v>0</v>
      </c>
      <c r="L9" s="45">
        <f>(B9*E9+F9*I9)/36</f>
        <v>0</v>
      </c>
      <c r="M9" s="46">
        <f>SUM(J9:L9)</f>
        <v>41.67</v>
      </c>
    </row>
    <row r="10" spans="1:13" s="10" customFormat="1" ht="21">
      <c r="A10" s="9" t="s">
        <v>23</v>
      </c>
      <c r="B10" s="3">
        <v>21</v>
      </c>
      <c r="C10" s="3">
        <v>13</v>
      </c>
      <c r="D10" s="3">
        <v>0</v>
      </c>
      <c r="E10" s="3">
        <v>0</v>
      </c>
      <c r="F10" s="3">
        <v>22</v>
      </c>
      <c r="G10" s="3">
        <v>19</v>
      </c>
      <c r="H10" s="3">
        <v>0</v>
      </c>
      <c r="I10" s="3">
        <v>0</v>
      </c>
      <c r="J10" s="45">
        <f>(B10*C10+F10*G10)/36</f>
        <v>19.19</v>
      </c>
      <c r="K10" s="45">
        <f>(B10*D10+F10*H10)/36</f>
        <v>0</v>
      </c>
      <c r="L10" s="45">
        <f>(B10*E10+F10*I10)/36</f>
        <v>0</v>
      </c>
      <c r="M10" s="46">
        <f>SUM(J10:L10)</f>
        <v>19.19</v>
      </c>
    </row>
    <row r="11" spans="1:13" s="10" customFormat="1" ht="21">
      <c r="A11" s="9" t="s">
        <v>256</v>
      </c>
      <c r="B11" s="3">
        <v>0</v>
      </c>
      <c r="C11" s="3">
        <v>0</v>
      </c>
      <c r="D11" s="3">
        <v>0</v>
      </c>
      <c r="E11" s="3">
        <v>0</v>
      </c>
      <c r="F11" s="3">
        <v>8</v>
      </c>
      <c r="G11" s="3">
        <v>0</v>
      </c>
      <c r="H11" s="3">
        <v>0</v>
      </c>
      <c r="I11" s="3">
        <v>0</v>
      </c>
      <c r="J11" s="45">
        <f>(B11*C11+F11*G11)/36</f>
        <v>0</v>
      </c>
      <c r="K11" s="45">
        <f>(B11*D11+F11*H11)/36</f>
        <v>0</v>
      </c>
      <c r="L11" s="45">
        <f>(B11*E11+F11*I11)/36</f>
        <v>0</v>
      </c>
      <c r="M11" s="46">
        <f>SUM(J11:L11)</f>
        <v>0</v>
      </c>
    </row>
    <row r="12" spans="1:13" s="10" customFormat="1" ht="21">
      <c r="A12" s="11" t="s">
        <v>187</v>
      </c>
      <c r="B12" s="6">
        <f>SUM(B7:B11)</f>
        <v>193</v>
      </c>
      <c r="C12" s="6"/>
      <c r="D12" s="6"/>
      <c r="E12" s="6"/>
      <c r="F12" s="6">
        <f>SUM(F7:F11)</f>
        <v>229</v>
      </c>
      <c r="G12" s="6"/>
      <c r="H12" s="6"/>
      <c r="I12" s="6"/>
      <c r="J12" s="47">
        <f>SUM(J7:J11)</f>
        <v>153.28</v>
      </c>
      <c r="K12" s="47">
        <f>SUM(K7:K11)</f>
        <v>29.41</v>
      </c>
      <c r="L12" s="47">
        <f>SUM(L7:L11)</f>
        <v>57.61</v>
      </c>
      <c r="M12" s="48">
        <f>SUM(M7:M11)</f>
        <v>240.3</v>
      </c>
    </row>
    <row r="13" spans="1:13" s="10" customFormat="1" ht="21">
      <c r="A13" s="34" t="s">
        <v>283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1:13" s="10" customFormat="1" ht="21">
      <c r="A14" s="9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45"/>
      <c r="K14" s="45"/>
      <c r="L14" s="45"/>
      <c r="M14" s="46"/>
    </row>
    <row r="15" spans="1:13" s="10" customFormat="1" ht="21">
      <c r="A15" s="9" t="s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45"/>
      <c r="K15" s="45"/>
      <c r="L15" s="45"/>
      <c r="M15" s="46"/>
    </row>
    <row r="16" spans="1:13" s="10" customFormat="1" ht="21">
      <c r="A16" s="9" t="s">
        <v>22</v>
      </c>
      <c r="B16" s="3">
        <v>28</v>
      </c>
      <c r="C16" s="3">
        <v>21</v>
      </c>
      <c r="D16" s="3">
        <v>0</v>
      </c>
      <c r="E16" s="3">
        <v>0</v>
      </c>
      <c r="F16" s="3">
        <v>28</v>
      </c>
      <c r="G16" s="3">
        <v>15</v>
      </c>
      <c r="H16" s="3">
        <v>4</v>
      </c>
      <c r="I16" s="3">
        <v>3</v>
      </c>
      <c r="J16" s="45">
        <f>(B16*C16+F16*G16)/36</f>
        <v>28</v>
      </c>
      <c r="K16" s="45">
        <f>(B16*D16+F16*H16)/36</f>
        <v>3.11</v>
      </c>
      <c r="L16" s="45">
        <f>(B16*E16+F16*I16)/36</f>
        <v>2.33</v>
      </c>
      <c r="M16" s="46">
        <f>SUM(J16:L16)</f>
        <v>33.44</v>
      </c>
    </row>
    <row r="17" spans="1:13" s="10" customFormat="1" ht="21">
      <c r="A17" s="9" t="s">
        <v>23</v>
      </c>
      <c r="B17" s="3">
        <v>24</v>
      </c>
      <c r="C17" s="3">
        <v>13</v>
      </c>
      <c r="D17" s="3">
        <v>0</v>
      </c>
      <c r="E17" s="3">
        <v>0</v>
      </c>
      <c r="F17" s="3">
        <v>37</v>
      </c>
      <c r="G17" s="3">
        <v>19</v>
      </c>
      <c r="H17" s="3">
        <v>0</v>
      </c>
      <c r="I17" s="3">
        <v>0</v>
      </c>
      <c r="J17" s="45">
        <f>(B17*C17+F17*G17)/36</f>
        <v>28.19</v>
      </c>
      <c r="K17" s="45">
        <f>(B17*D17+F17*H17)/36</f>
        <v>0</v>
      </c>
      <c r="L17" s="45">
        <f>(B17*E17+F17*I17)/36</f>
        <v>0</v>
      </c>
      <c r="M17" s="46">
        <f>SUM(J17:L17)</f>
        <v>28.19</v>
      </c>
    </row>
    <row r="18" spans="1:13" s="10" customFormat="1" ht="21">
      <c r="A18" s="11" t="s">
        <v>356</v>
      </c>
      <c r="B18" s="6">
        <f>SUM(B14:B17)</f>
        <v>52</v>
      </c>
      <c r="C18" s="6"/>
      <c r="D18" s="6"/>
      <c r="E18" s="6"/>
      <c r="F18" s="6">
        <f>SUM(F14:F17)</f>
        <v>65</v>
      </c>
      <c r="G18" s="6"/>
      <c r="H18" s="6"/>
      <c r="I18" s="6"/>
      <c r="J18" s="47">
        <f>SUM(J16:J17)</f>
        <v>56.19</v>
      </c>
      <c r="K18" s="47">
        <f>SUM(K16:K17)</f>
        <v>3.11</v>
      </c>
      <c r="L18" s="47">
        <f>SUM(L16:L17)</f>
        <v>2.33</v>
      </c>
      <c r="M18" s="48">
        <f>SUM(M14:M17)</f>
        <v>61.63</v>
      </c>
    </row>
    <row r="19" spans="1:13" ht="21">
      <c r="A19" s="98" t="s">
        <v>282</v>
      </c>
      <c r="B19" s="99"/>
      <c r="C19" s="99"/>
      <c r="D19" s="99"/>
      <c r="E19" s="99"/>
      <c r="F19" s="99"/>
      <c r="G19" s="99"/>
      <c r="H19" s="99"/>
      <c r="I19" s="99"/>
      <c r="J19" s="85"/>
      <c r="K19" s="85"/>
      <c r="L19" s="85"/>
      <c r="M19" s="109"/>
    </row>
    <row r="20" spans="1:13" s="10" customFormat="1" ht="21">
      <c r="A20" s="9" t="s">
        <v>13</v>
      </c>
      <c r="B20" s="3">
        <v>71</v>
      </c>
      <c r="C20" s="3">
        <v>6</v>
      </c>
      <c r="D20" s="3">
        <v>6</v>
      </c>
      <c r="E20" s="3">
        <v>10</v>
      </c>
      <c r="F20" s="3">
        <v>83</v>
      </c>
      <c r="G20" s="3">
        <v>6</v>
      </c>
      <c r="H20" s="3">
        <v>3</v>
      </c>
      <c r="I20" s="3">
        <v>10</v>
      </c>
      <c r="J20" s="45">
        <f>(B20*C20+F20*G20)/36</f>
        <v>25.67</v>
      </c>
      <c r="K20" s="45">
        <f>(B20*D20+F20*H20)/36</f>
        <v>18.75</v>
      </c>
      <c r="L20" s="45">
        <f>(B20*E20+F20*I20)/36</f>
        <v>42.78</v>
      </c>
      <c r="M20" s="46">
        <f aca="true" t="shared" si="0" ref="M20:M25">SUM(J20:L20)</f>
        <v>87.2</v>
      </c>
    </row>
    <row r="21" spans="1:13" s="10" customFormat="1" ht="21">
      <c r="A21" s="9" t="s">
        <v>12</v>
      </c>
      <c r="B21" s="3">
        <v>31</v>
      </c>
      <c r="C21" s="3">
        <v>12</v>
      </c>
      <c r="D21" s="3">
        <v>4</v>
      </c>
      <c r="E21" s="3">
        <v>1</v>
      </c>
      <c r="F21" s="3">
        <v>64</v>
      </c>
      <c r="G21" s="3">
        <v>15</v>
      </c>
      <c r="H21" s="3">
        <v>0</v>
      </c>
      <c r="I21" s="3">
        <v>6</v>
      </c>
      <c r="J21" s="45">
        <f>(B21*C21+F21*G21)/36</f>
        <v>37</v>
      </c>
      <c r="K21" s="45">
        <f>(B21*D21+F21*H21)/36</f>
        <v>3.44</v>
      </c>
      <c r="L21" s="45">
        <f>(B21*E21+F21*I21)/36</f>
        <v>11.53</v>
      </c>
      <c r="M21" s="46">
        <f t="shared" si="0"/>
        <v>51.97</v>
      </c>
    </row>
    <row r="22" spans="1:13" s="10" customFormat="1" ht="21">
      <c r="A22" s="9" t="s">
        <v>22</v>
      </c>
      <c r="B22" s="3">
        <v>30</v>
      </c>
      <c r="C22" s="3">
        <v>15</v>
      </c>
      <c r="D22" s="3">
        <v>0</v>
      </c>
      <c r="E22" s="3">
        <v>3</v>
      </c>
      <c r="F22" s="3">
        <v>30</v>
      </c>
      <c r="G22" s="3">
        <v>18</v>
      </c>
      <c r="H22" s="3">
        <v>0</v>
      </c>
      <c r="I22" s="3">
        <v>3</v>
      </c>
      <c r="J22" s="45">
        <f>(B22*C22+F22*G22)/36</f>
        <v>27.5</v>
      </c>
      <c r="K22" s="45">
        <f>(B22*D22+F22*H22)/36</f>
        <v>0</v>
      </c>
      <c r="L22" s="45">
        <f>(B22*E22+F22*I22)/36</f>
        <v>5</v>
      </c>
      <c r="M22" s="46">
        <f t="shared" si="0"/>
        <v>32.5</v>
      </c>
    </row>
    <row r="23" spans="1:13" s="10" customFormat="1" ht="21">
      <c r="A23" s="9" t="s">
        <v>23</v>
      </c>
      <c r="B23" s="3">
        <v>27</v>
      </c>
      <c r="C23" s="3">
        <v>11</v>
      </c>
      <c r="D23" s="3">
        <v>0</v>
      </c>
      <c r="E23" s="3">
        <v>0</v>
      </c>
      <c r="F23" s="3">
        <v>28</v>
      </c>
      <c r="G23" s="3">
        <v>16</v>
      </c>
      <c r="H23" s="3">
        <v>0</v>
      </c>
      <c r="I23" s="3">
        <v>0</v>
      </c>
      <c r="J23" s="45">
        <f>(B23*C23+F23*G23)/36</f>
        <v>20.69</v>
      </c>
      <c r="K23" s="45">
        <f>(B23*D23+F23*H23)/36</f>
        <v>0</v>
      </c>
      <c r="L23" s="45">
        <f>(B23*E23+F23*I23)/36</f>
        <v>0</v>
      </c>
      <c r="M23" s="46">
        <f t="shared" si="0"/>
        <v>20.69</v>
      </c>
    </row>
    <row r="24" spans="1:13" s="10" customFormat="1" ht="21">
      <c r="A24" s="9" t="s">
        <v>256</v>
      </c>
      <c r="B24" s="3">
        <v>0</v>
      </c>
      <c r="C24" s="3">
        <v>0</v>
      </c>
      <c r="D24" s="3">
        <v>0</v>
      </c>
      <c r="E24" s="3">
        <v>0</v>
      </c>
      <c r="F24" s="3">
        <v>4</v>
      </c>
      <c r="G24" s="3">
        <v>0</v>
      </c>
      <c r="H24" s="3">
        <v>0</v>
      </c>
      <c r="I24" s="3">
        <v>0</v>
      </c>
      <c r="J24" s="40">
        <f>(B24*C24+F24*G24)/36</f>
        <v>0</v>
      </c>
      <c r="K24" s="40">
        <f>(B24*D24+F24*H24)/36</f>
        <v>0</v>
      </c>
      <c r="L24" s="40">
        <f>(B24*E24+F24*I24)/36</f>
        <v>0</v>
      </c>
      <c r="M24" s="46">
        <f t="shared" si="0"/>
        <v>0</v>
      </c>
    </row>
    <row r="25" spans="1:13" s="10" customFormat="1" ht="21">
      <c r="A25" s="11" t="s">
        <v>355</v>
      </c>
      <c r="B25" s="6">
        <f>SUM(B20:B24)</f>
        <v>159</v>
      </c>
      <c r="C25" s="6"/>
      <c r="D25" s="6"/>
      <c r="E25" s="6"/>
      <c r="F25" s="6">
        <f>SUM(F20:F24)</f>
        <v>209</v>
      </c>
      <c r="G25" s="6"/>
      <c r="H25" s="6"/>
      <c r="I25" s="6"/>
      <c r="J25" s="47">
        <f>SUM(J20:J24)</f>
        <v>110.86</v>
      </c>
      <c r="K25" s="47">
        <f>SUM(K20:K24)</f>
        <v>22.19</v>
      </c>
      <c r="L25" s="47">
        <f>SUM(L20:L24)</f>
        <v>59.31</v>
      </c>
      <c r="M25" s="48">
        <f t="shared" si="0"/>
        <v>192.36</v>
      </c>
    </row>
    <row r="26" spans="1:13" s="10" customFormat="1" ht="24" thickBot="1">
      <c r="A26" s="32" t="s">
        <v>33</v>
      </c>
      <c r="B26" s="33">
        <f>SUM(B25,B12,B18)</f>
        <v>404</v>
      </c>
      <c r="C26" s="33"/>
      <c r="D26" s="33"/>
      <c r="E26" s="33"/>
      <c r="F26" s="33">
        <f>SUM(F25,F12,F18)</f>
        <v>503</v>
      </c>
      <c r="G26" s="33"/>
      <c r="H26" s="33"/>
      <c r="I26" s="33"/>
      <c r="J26" s="58">
        <f>SUM(J12+J18+J25)</f>
        <v>320.33</v>
      </c>
      <c r="K26" s="58">
        <f>SUM(K12+K18+K25)</f>
        <v>54.71</v>
      </c>
      <c r="L26" s="58">
        <f>SUM(L12+L18+L25)</f>
        <v>119.25</v>
      </c>
      <c r="M26" s="59">
        <f>SUM(M12+M18+M25)</f>
        <v>494.29</v>
      </c>
    </row>
    <row r="27" spans="1:13" ht="21">
      <c r="A27" s="111" t="s">
        <v>188</v>
      </c>
      <c r="B27" s="112"/>
      <c r="C27" s="112"/>
      <c r="D27" s="112"/>
      <c r="E27" s="112"/>
      <c r="F27" s="112"/>
      <c r="G27" s="112"/>
      <c r="H27" s="112"/>
      <c r="I27" s="112"/>
      <c r="J27" s="113"/>
      <c r="K27" s="113"/>
      <c r="L27" s="113"/>
      <c r="M27" s="114"/>
    </row>
    <row r="28" spans="1:13" s="10" customFormat="1" ht="21">
      <c r="A28" s="9" t="s">
        <v>13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45"/>
      <c r="K28" s="45"/>
      <c r="L28" s="45"/>
      <c r="M28" s="46"/>
    </row>
    <row r="29" spans="1:13" s="10" customFormat="1" ht="21">
      <c r="A29" s="9" t="s">
        <v>12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45"/>
      <c r="K29" s="45"/>
      <c r="L29" s="45"/>
      <c r="M29" s="46"/>
    </row>
    <row r="30" spans="1:13" s="10" customFormat="1" ht="21">
      <c r="A30" s="9" t="s">
        <v>22</v>
      </c>
      <c r="B30" s="3">
        <v>13</v>
      </c>
      <c r="C30" s="3">
        <v>22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45">
        <f>(B30*C30+F30*G30)/18</f>
        <v>15.89</v>
      </c>
      <c r="K30" s="45">
        <f>(B30*D30+F30*H30)/18</f>
        <v>0</v>
      </c>
      <c r="L30" s="45">
        <f>(B30*E30+F30*I30)/18</f>
        <v>0</v>
      </c>
      <c r="M30" s="46">
        <f>SUM(J30:L30)</f>
        <v>15.89</v>
      </c>
    </row>
    <row r="31" spans="1:13" s="10" customFormat="1" ht="21">
      <c r="A31" s="9" t="s">
        <v>23</v>
      </c>
      <c r="B31" s="3">
        <v>0</v>
      </c>
      <c r="C31" s="3">
        <v>0</v>
      </c>
      <c r="D31" s="3">
        <v>0</v>
      </c>
      <c r="E31" s="3">
        <v>0</v>
      </c>
      <c r="F31" s="3">
        <v>14</v>
      </c>
      <c r="G31" s="3">
        <v>17</v>
      </c>
      <c r="H31" s="3">
        <v>0</v>
      </c>
      <c r="I31" s="3">
        <v>0</v>
      </c>
      <c r="J31" s="45">
        <f>(B31*C31+F31*G31)/18</f>
        <v>13.22</v>
      </c>
      <c r="K31" s="45">
        <f>(B31*D31+F31*H31)/18</f>
        <v>0</v>
      </c>
      <c r="L31" s="45">
        <f>(B31*E31+F31*I31)/18</f>
        <v>0</v>
      </c>
      <c r="M31" s="46">
        <f>SUM(J31:L31)</f>
        <v>13.22</v>
      </c>
    </row>
    <row r="32" spans="1:13" s="10" customFormat="1" ht="21">
      <c r="A32" s="11" t="s">
        <v>356</v>
      </c>
      <c r="B32" s="6">
        <f>SUM(B28:B31)</f>
        <v>13</v>
      </c>
      <c r="C32" s="6"/>
      <c r="D32" s="6"/>
      <c r="E32" s="6"/>
      <c r="F32" s="6">
        <f>SUM(F28:F31)</f>
        <v>14</v>
      </c>
      <c r="G32" s="6"/>
      <c r="H32" s="6"/>
      <c r="I32" s="6"/>
      <c r="J32" s="47">
        <f>SUM(J30:J31)</f>
        <v>29.11</v>
      </c>
      <c r="K32" s="47">
        <f aca="true" t="shared" si="1" ref="J32:L33">SUM(K31)</f>
        <v>0</v>
      </c>
      <c r="L32" s="47">
        <f t="shared" si="1"/>
        <v>0</v>
      </c>
      <c r="M32" s="48">
        <f>SUM(M28:M31)</f>
        <v>29.11</v>
      </c>
    </row>
    <row r="33" spans="1:13" s="10" customFormat="1" ht="24" thickBot="1">
      <c r="A33" s="14" t="s">
        <v>39</v>
      </c>
      <c r="B33" s="8">
        <f>SUM(B32)</f>
        <v>13</v>
      </c>
      <c r="C33" s="8"/>
      <c r="D33" s="8"/>
      <c r="E33" s="8"/>
      <c r="F33" s="8">
        <f>SUM(F32)</f>
        <v>14</v>
      </c>
      <c r="G33" s="8"/>
      <c r="H33" s="8"/>
      <c r="I33" s="8"/>
      <c r="J33" s="61">
        <f t="shared" si="1"/>
        <v>29.11</v>
      </c>
      <c r="K33" s="61">
        <f t="shared" si="1"/>
        <v>0</v>
      </c>
      <c r="L33" s="61">
        <f t="shared" si="1"/>
        <v>0</v>
      </c>
      <c r="M33" s="62">
        <f>SUM(M32)</f>
        <v>29.11</v>
      </c>
    </row>
    <row r="34" spans="1:14" ht="27" customHeight="1" thickBot="1">
      <c r="A34" s="15" t="s">
        <v>40</v>
      </c>
      <c r="B34" s="16">
        <f>SUM(B33,B26)</f>
        <v>417</v>
      </c>
      <c r="C34" s="16"/>
      <c r="D34" s="16"/>
      <c r="E34" s="16"/>
      <c r="F34" s="16">
        <f>SUM(F33,F26)</f>
        <v>517</v>
      </c>
      <c r="G34" s="16"/>
      <c r="H34" s="16"/>
      <c r="I34" s="16"/>
      <c r="J34" s="63">
        <f>SUM(J26+J33)</f>
        <v>349.44</v>
      </c>
      <c r="K34" s="63">
        <f>SUM(K26+K33)</f>
        <v>54.71</v>
      </c>
      <c r="L34" s="63">
        <f>SUM(L26+L33)</f>
        <v>119.25</v>
      </c>
      <c r="M34" s="64">
        <f>SUM(M33,M26)</f>
        <v>523.4</v>
      </c>
      <c r="N34" s="55"/>
    </row>
    <row r="35" spans="10:13" ht="21">
      <c r="J35" s="55"/>
      <c r="K35" s="55"/>
      <c r="L35" s="55"/>
      <c r="M35" s="55"/>
    </row>
    <row r="36" spans="10:13" ht="21">
      <c r="J36" s="55"/>
      <c r="K36" s="55"/>
      <c r="L36" s="55"/>
      <c r="M36" s="55"/>
    </row>
    <row r="37" spans="10:13" ht="21">
      <c r="J37" s="55"/>
      <c r="K37" s="55"/>
      <c r="L37" s="55"/>
      <c r="M37" s="55"/>
    </row>
    <row r="39" spans="10:13" ht="21">
      <c r="J39" s="55"/>
      <c r="K39" s="55"/>
      <c r="L39" s="55"/>
      <c r="M39" s="55"/>
    </row>
    <row r="40" spans="10:13" ht="21">
      <c r="J40" s="55"/>
      <c r="K40" s="55"/>
      <c r="L40" s="55"/>
      <c r="M40" s="55"/>
    </row>
    <row r="41" spans="10:13" ht="21">
      <c r="J41" s="55"/>
      <c r="K41" s="55"/>
      <c r="L41" s="55"/>
      <c r="M41" s="55"/>
    </row>
    <row r="42" spans="10:13" ht="21">
      <c r="J42" s="55"/>
      <c r="K42" s="55"/>
      <c r="L42" s="55"/>
      <c r="M42" s="55"/>
    </row>
    <row r="43" spans="10:13" ht="21">
      <c r="J43" s="55"/>
      <c r="K43" s="55"/>
      <c r="L43" s="55"/>
      <c r="M43" s="55"/>
    </row>
    <row r="44" spans="10:13" ht="21">
      <c r="J44" s="55"/>
      <c r="K44" s="55"/>
      <c r="L44" s="55"/>
      <c r="M44" s="55"/>
    </row>
    <row r="45" spans="10:13" ht="21">
      <c r="J45" s="55"/>
      <c r="K45" s="55"/>
      <c r="L45" s="55"/>
      <c r="M45" s="55"/>
    </row>
    <row r="46" spans="10:13" ht="21">
      <c r="J46" s="55"/>
      <c r="K46" s="55"/>
      <c r="L46" s="55"/>
      <c r="M46" s="55"/>
    </row>
    <row r="47" spans="10:13" ht="21">
      <c r="J47" s="55"/>
      <c r="K47" s="55"/>
      <c r="L47" s="55"/>
      <c r="M47" s="55"/>
    </row>
    <row r="48" spans="10:13" ht="21">
      <c r="J48" s="55"/>
      <c r="K48" s="55"/>
      <c r="L48" s="55"/>
      <c r="M48" s="55"/>
    </row>
    <row r="49" spans="10:13" ht="21">
      <c r="J49" s="55"/>
      <c r="K49" s="55"/>
      <c r="L49" s="55"/>
      <c r="M49" s="55"/>
    </row>
    <row r="50" spans="10:13" ht="21">
      <c r="J50" s="55"/>
      <c r="K50" s="55"/>
      <c r="L50" s="55"/>
      <c r="M50" s="55"/>
    </row>
    <row r="51" spans="10:13" ht="21">
      <c r="J51" s="55"/>
      <c r="K51" s="55"/>
      <c r="L51" s="55"/>
      <c r="M51" s="55"/>
    </row>
    <row r="52" spans="10:13" ht="21">
      <c r="J52" s="55"/>
      <c r="K52" s="55"/>
      <c r="L52" s="55"/>
      <c r="M52" s="55"/>
    </row>
    <row r="53" spans="10:13" ht="21">
      <c r="J53" s="55"/>
      <c r="K53" s="55"/>
      <c r="L53" s="55"/>
      <c r="M53" s="55"/>
    </row>
    <row r="54" spans="10:13" ht="21">
      <c r="J54" s="55"/>
      <c r="K54" s="55"/>
      <c r="L54" s="55"/>
      <c r="M54" s="55"/>
    </row>
    <row r="55" spans="10:13" ht="21">
      <c r="J55" s="55"/>
      <c r="K55" s="55"/>
      <c r="L55" s="55"/>
      <c r="M55" s="55"/>
    </row>
    <row r="56" spans="10:13" ht="21">
      <c r="J56" s="55"/>
      <c r="K56" s="55"/>
      <c r="L56" s="55"/>
      <c r="M56" s="55"/>
    </row>
    <row r="57" spans="10:13" ht="21">
      <c r="J57" s="55"/>
      <c r="K57" s="55"/>
      <c r="L57" s="55"/>
      <c r="M57" s="55"/>
    </row>
    <row r="58" spans="10:13" ht="21">
      <c r="J58" s="55"/>
      <c r="K58" s="55"/>
      <c r="L58" s="55"/>
      <c r="M58" s="55"/>
    </row>
    <row r="59" spans="10:13" ht="21">
      <c r="J59" s="55"/>
      <c r="K59" s="55"/>
      <c r="L59" s="55"/>
      <c r="M59" s="55"/>
    </row>
    <row r="60" spans="10:13" ht="21">
      <c r="J60" s="55"/>
      <c r="K60" s="55"/>
      <c r="L60" s="55"/>
      <c r="M60" s="55"/>
    </row>
    <row r="61" spans="10:13" ht="21">
      <c r="J61" s="55"/>
      <c r="K61" s="55"/>
      <c r="L61" s="55"/>
      <c r="M61" s="55"/>
    </row>
    <row r="62" spans="10:13" ht="21">
      <c r="J62" s="55"/>
      <c r="K62" s="55"/>
      <c r="L62" s="55"/>
      <c r="M62" s="55"/>
    </row>
    <row r="63" spans="10:13" ht="21">
      <c r="J63" s="55"/>
      <c r="K63" s="55"/>
      <c r="L63" s="55"/>
      <c r="M63" s="55"/>
    </row>
    <row r="64" spans="10:13" ht="21">
      <c r="J64" s="55"/>
      <c r="K64" s="55"/>
      <c r="L64" s="55"/>
      <c r="M64" s="55"/>
    </row>
    <row r="65" spans="10:13" ht="21">
      <c r="J65" s="55"/>
      <c r="K65" s="55"/>
      <c r="L65" s="55"/>
      <c r="M65" s="55"/>
    </row>
    <row r="66" spans="10:13" ht="21">
      <c r="J66" s="55"/>
      <c r="K66" s="55"/>
      <c r="L66" s="55"/>
      <c r="M66" s="55"/>
    </row>
    <row r="67" spans="10:13" ht="21">
      <c r="J67" s="55"/>
      <c r="K67" s="55"/>
      <c r="L67" s="55"/>
      <c r="M67" s="55"/>
    </row>
    <row r="68" spans="10:13" ht="21">
      <c r="J68" s="55"/>
      <c r="K68" s="55"/>
      <c r="L68" s="55"/>
      <c r="M68" s="55"/>
    </row>
    <row r="69" spans="10:13" ht="21">
      <c r="J69" s="55"/>
      <c r="K69" s="55"/>
      <c r="L69" s="55"/>
      <c r="M69" s="55"/>
    </row>
    <row r="70" spans="10:13" ht="21">
      <c r="J70" s="55"/>
      <c r="K70" s="55"/>
      <c r="L70" s="55"/>
      <c r="M70" s="55"/>
    </row>
    <row r="71" spans="10:13" ht="21">
      <c r="J71" s="55"/>
      <c r="K71" s="55"/>
      <c r="L71" s="55"/>
      <c r="M71" s="55"/>
    </row>
    <row r="72" spans="10:13" ht="21">
      <c r="J72" s="55"/>
      <c r="K72" s="55"/>
      <c r="L72" s="55"/>
      <c r="M72" s="55"/>
    </row>
    <row r="73" spans="10:13" ht="21">
      <c r="J73" s="55"/>
      <c r="K73" s="55"/>
      <c r="L73" s="55"/>
      <c r="M73" s="55"/>
    </row>
    <row r="74" spans="10:13" ht="21">
      <c r="J74" s="55"/>
      <c r="K74" s="55"/>
      <c r="L74" s="55"/>
      <c r="M74" s="55"/>
    </row>
    <row r="75" spans="10:13" ht="21">
      <c r="J75" s="55"/>
      <c r="K75" s="55"/>
      <c r="L75" s="55"/>
      <c r="M75" s="55"/>
    </row>
    <row r="76" spans="10:13" ht="21">
      <c r="J76" s="55"/>
      <c r="K76" s="55"/>
      <c r="L76" s="55"/>
      <c r="M76" s="55"/>
    </row>
    <row r="77" spans="10:13" ht="21">
      <c r="J77" s="55"/>
      <c r="K77" s="55"/>
      <c r="L77" s="55"/>
      <c r="M77" s="55"/>
    </row>
    <row r="78" spans="10:13" ht="21">
      <c r="J78" s="55"/>
      <c r="K78" s="55"/>
      <c r="L78" s="55"/>
      <c r="M78" s="55"/>
    </row>
    <row r="79" spans="10:13" ht="21">
      <c r="J79" s="55"/>
      <c r="K79" s="55"/>
      <c r="L79" s="55"/>
      <c r="M79" s="55"/>
    </row>
    <row r="80" spans="10:13" ht="21">
      <c r="J80" s="55"/>
      <c r="K80" s="55"/>
      <c r="L80" s="55"/>
      <c r="M80" s="55"/>
    </row>
    <row r="81" spans="10:13" ht="21">
      <c r="J81" s="55"/>
      <c r="K81" s="55"/>
      <c r="L81" s="55"/>
      <c r="M81" s="55"/>
    </row>
    <row r="82" spans="10:13" ht="21">
      <c r="J82" s="55"/>
      <c r="K82" s="55"/>
      <c r="L82" s="55"/>
      <c r="M82" s="55"/>
    </row>
    <row r="83" spans="10:13" ht="21">
      <c r="J83" s="55"/>
      <c r="K83" s="55"/>
      <c r="L83" s="55"/>
      <c r="M83" s="55"/>
    </row>
    <row r="84" spans="10:13" ht="21">
      <c r="J84" s="55"/>
      <c r="K84" s="55"/>
      <c r="L84" s="55"/>
      <c r="M84" s="55"/>
    </row>
    <row r="85" spans="10:13" ht="21">
      <c r="J85" s="55"/>
      <c r="K85" s="55"/>
      <c r="L85" s="55"/>
      <c r="M85" s="55"/>
    </row>
    <row r="86" spans="10:13" ht="21">
      <c r="J86" s="55"/>
      <c r="K86" s="55"/>
      <c r="L86" s="55"/>
      <c r="M86" s="55"/>
    </row>
    <row r="87" spans="10:13" ht="21">
      <c r="J87" s="55"/>
      <c r="K87" s="55"/>
      <c r="L87" s="55"/>
      <c r="M87" s="55"/>
    </row>
    <row r="88" spans="10:13" ht="21">
      <c r="J88" s="55"/>
      <c r="K88" s="55"/>
      <c r="L88" s="55"/>
      <c r="M88" s="55"/>
    </row>
    <row r="89" spans="10:13" ht="21">
      <c r="J89" s="55"/>
      <c r="K89" s="55"/>
      <c r="L89" s="55"/>
      <c r="M89" s="55"/>
    </row>
    <row r="90" spans="10:13" ht="21">
      <c r="J90" s="55"/>
      <c r="K90" s="55"/>
      <c r="L90" s="55"/>
      <c r="M90" s="55"/>
    </row>
    <row r="91" spans="10:13" ht="21">
      <c r="J91" s="55"/>
      <c r="K91" s="55"/>
      <c r="L91" s="55"/>
      <c r="M91" s="55"/>
    </row>
    <row r="92" spans="10:13" ht="21">
      <c r="J92" s="55"/>
      <c r="K92" s="55"/>
      <c r="L92" s="55"/>
      <c r="M92" s="55"/>
    </row>
    <row r="93" spans="10:13" ht="21">
      <c r="J93" s="55"/>
      <c r="K93" s="55"/>
      <c r="L93" s="55"/>
      <c r="M93" s="55"/>
    </row>
    <row r="94" spans="10:13" ht="21">
      <c r="J94" s="55"/>
      <c r="K94" s="55"/>
      <c r="L94" s="55"/>
      <c r="M94" s="55"/>
    </row>
    <row r="95" spans="10:13" ht="21">
      <c r="J95" s="55"/>
      <c r="K95" s="55"/>
      <c r="L95" s="55"/>
      <c r="M95" s="55"/>
    </row>
    <row r="96" spans="10:13" ht="21">
      <c r="J96" s="55"/>
      <c r="K96" s="55"/>
      <c r="L96" s="55"/>
      <c r="M96" s="55"/>
    </row>
    <row r="97" spans="10:13" ht="21">
      <c r="J97" s="55"/>
      <c r="K97" s="55"/>
      <c r="L97" s="55"/>
      <c r="M97" s="55"/>
    </row>
    <row r="98" spans="10:13" ht="21">
      <c r="J98" s="55"/>
      <c r="K98" s="55"/>
      <c r="L98" s="55"/>
      <c r="M98" s="55"/>
    </row>
    <row r="99" spans="10:13" ht="21">
      <c r="J99" s="55"/>
      <c r="K99" s="55"/>
      <c r="L99" s="55"/>
      <c r="M99" s="55"/>
    </row>
    <row r="100" spans="10:13" ht="21">
      <c r="J100" s="55"/>
      <c r="K100" s="55"/>
      <c r="L100" s="55"/>
      <c r="M100" s="55"/>
    </row>
    <row r="101" spans="10:13" ht="21">
      <c r="J101" s="55"/>
      <c r="K101" s="55"/>
      <c r="L101" s="55"/>
      <c r="M101" s="55"/>
    </row>
    <row r="102" spans="10:13" ht="21">
      <c r="J102" s="55"/>
      <c r="K102" s="55"/>
      <c r="L102" s="55"/>
      <c r="M102" s="55"/>
    </row>
    <row r="103" spans="10:13" ht="21">
      <c r="J103" s="55"/>
      <c r="K103" s="55"/>
      <c r="L103" s="55"/>
      <c r="M103" s="55"/>
    </row>
    <row r="104" spans="10:13" ht="21">
      <c r="J104" s="55"/>
      <c r="K104" s="55"/>
      <c r="L104" s="55"/>
      <c r="M104" s="55"/>
    </row>
    <row r="105" spans="10:13" ht="21">
      <c r="J105" s="55"/>
      <c r="K105" s="55"/>
      <c r="L105" s="55"/>
      <c r="M105" s="55"/>
    </row>
    <row r="106" spans="10:13" ht="21">
      <c r="J106" s="55"/>
      <c r="K106" s="55"/>
      <c r="L106" s="55"/>
      <c r="M106" s="55"/>
    </row>
    <row r="107" spans="10:13" ht="21">
      <c r="J107" s="55"/>
      <c r="K107" s="55"/>
      <c r="L107" s="55"/>
      <c r="M107" s="55"/>
    </row>
    <row r="108" spans="10:13" ht="21">
      <c r="J108" s="55"/>
      <c r="K108" s="55"/>
      <c r="L108" s="55"/>
      <c r="M108" s="55"/>
    </row>
    <row r="109" spans="10:13" ht="21">
      <c r="J109" s="55"/>
      <c r="K109" s="55"/>
      <c r="L109" s="55"/>
      <c r="M109" s="55"/>
    </row>
    <row r="110" spans="10:13" ht="21">
      <c r="J110" s="55"/>
      <c r="K110" s="55"/>
      <c r="L110" s="55"/>
      <c r="M110" s="55"/>
    </row>
    <row r="111" spans="10:13" ht="21">
      <c r="J111" s="55"/>
      <c r="K111" s="55"/>
      <c r="L111" s="55"/>
      <c r="M111" s="55"/>
    </row>
    <row r="112" spans="10:13" ht="21">
      <c r="J112" s="55"/>
      <c r="K112" s="55"/>
      <c r="L112" s="55"/>
      <c r="M112" s="55"/>
    </row>
    <row r="113" spans="10:13" ht="21">
      <c r="J113" s="55"/>
      <c r="K113" s="55"/>
      <c r="L113" s="55"/>
      <c r="M113" s="55"/>
    </row>
    <row r="114" spans="10:13" ht="21">
      <c r="J114" s="55"/>
      <c r="K114" s="55"/>
      <c r="L114" s="55"/>
      <c r="M114" s="55"/>
    </row>
    <row r="115" spans="10:13" ht="21">
      <c r="J115" s="55"/>
      <c r="K115" s="55"/>
      <c r="L115" s="55"/>
      <c r="M115" s="55"/>
    </row>
    <row r="116" spans="10:13" ht="21">
      <c r="J116" s="55"/>
      <c r="K116" s="55"/>
      <c r="L116" s="55"/>
      <c r="M116" s="55"/>
    </row>
    <row r="117" spans="10:13" ht="21">
      <c r="J117" s="55"/>
      <c r="K117" s="55"/>
      <c r="L117" s="55"/>
      <c r="M117" s="55"/>
    </row>
    <row r="118" spans="10:13" ht="21">
      <c r="J118" s="55"/>
      <c r="K118" s="55"/>
      <c r="L118" s="55"/>
      <c r="M118" s="55"/>
    </row>
    <row r="119" spans="10:13" ht="21">
      <c r="J119" s="55"/>
      <c r="K119" s="55"/>
      <c r="L119" s="55"/>
      <c r="M119" s="55"/>
    </row>
    <row r="120" spans="10:13" ht="21">
      <c r="J120" s="55"/>
      <c r="K120" s="55"/>
      <c r="L120" s="55"/>
      <c r="M120" s="55"/>
    </row>
    <row r="121" spans="10:13" ht="21">
      <c r="J121" s="55"/>
      <c r="K121" s="55"/>
      <c r="L121" s="55"/>
      <c r="M121" s="55"/>
    </row>
    <row r="122" spans="10:13" ht="21">
      <c r="J122" s="55"/>
      <c r="K122" s="55"/>
      <c r="L122" s="55"/>
      <c r="M122" s="55"/>
    </row>
    <row r="123" spans="10:13" ht="21">
      <c r="J123" s="55"/>
      <c r="K123" s="55"/>
      <c r="L123" s="55"/>
      <c r="M123" s="55"/>
    </row>
    <row r="124" spans="10:13" ht="21">
      <c r="J124" s="55"/>
      <c r="K124" s="55"/>
      <c r="L124" s="55"/>
      <c r="M124" s="55"/>
    </row>
    <row r="125" spans="10:13" ht="21">
      <c r="J125" s="55"/>
      <c r="K125" s="55"/>
      <c r="L125" s="55"/>
      <c r="M125" s="55"/>
    </row>
    <row r="126" spans="10:13" ht="21">
      <c r="J126" s="55"/>
      <c r="K126" s="55"/>
      <c r="L126" s="55"/>
      <c r="M126" s="55"/>
    </row>
    <row r="127" spans="10:13" ht="21">
      <c r="J127" s="55"/>
      <c r="K127" s="55"/>
      <c r="L127" s="55"/>
      <c r="M127" s="55"/>
    </row>
    <row r="128" spans="10:13" ht="21">
      <c r="J128" s="55"/>
      <c r="K128" s="55"/>
      <c r="L128" s="55"/>
      <c r="M128" s="55"/>
    </row>
    <row r="129" spans="10:13" ht="21">
      <c r="J129" s="55"/>
      <c r="K129" s="55"/>
      <c r="L129" s="55"/>
      <c r="M129" s="55"/>
    </row>
    <row r="130" spans="10:13" ht="21">
      <c r="J130" s="55"/>
      <c r="K130" s="55"/>
      <c r="L130" s="55"/>
      <c r="M130" s="55"/>
    </row>
    <row r="131" spans="10:13" ht="21">
      <c r="J131" s="55"/>
      <c r="K131" s="55"/>
      <c r="L131" s="55"/>
      <c r="M131" s="55"/>
    </row>
    <row r="132" spans="10:13" ht="21">
      <c r="J132" s="55"/>
      <c r="K132" s="55"/>
      <c r="L132" s="55"/>
      <c r="M132" s="55"/>
    </row>
    <row r="133" spans="10:13" ht="21">
      <c r="J133" s="55"/>
      <c r="K133" s="55"/>
      <c r="L133" s="55"/>
      <c r="M133" s="55"/>
    </row>
    <row r="134" spans="10:13" ht="21">
      <c r="J134" s="55"/>
      <c r="K134" s="55"/>
      <c r="L134" s="55"/>
      <c r="M134" s="55"/>
    </row>
    <row r="135" spans="10:13" ht="21">
      <c r="J135" s="55"/>
      <c r="K135" s="55"/>
      <c r="L135" s="55"/>
      <c r="M135" s="55"/>
    </row>
    <row r="136" spans="10:13" ht="21">
      <c r="J136" s="55"/>
      <c r="K136" s="55"/>
      <c r="L136" s="55"/>
      <c r="M136" s="55"/>
    </row>
    <row r="137" spans="10:13" ht="21">
      <c r="J137" s="55"/>
      <c r="K137" s="55"/>
      <c r="L137" s="55"/>
      <c r="M137" s="55"/>
    </row>
    <row r="138" spans="10:13" ht="21">
      <c r="J138" s="55"/>
      <c r="K138" s="55"/>
      <c r="L138" s="55"/>
      <c r="M138" s="55"/>
    </row>
    <row r="139" spans="10:13" ht="21">
      <c r="J139" s="55"/>
      <c r="K139" s="55"/>
      <c r="L139" s="55"/>
      <c r="M139" s="55"/>
    </row>
    <row r="140" spans="10:13" ht="21">
      <c r="J140" s="55"/>
      <c r="K140" s="55"/>
      <c r="L140" s="55"/>
      <c r="M140" s="55"/>
    </row>
    <row r="141" spans="10:13" ht="21">
      <c r="J141" s="55"/>
      <c r="K141" s="55"/>
      <c r="L141" s="55"/>
      <c r="M141" s="55"/>
    </row>
    <row r="142" spans="10:13" ht="21">
      <c r="J142" s="55"/>
      <c r="K142" s="55"/>
      <c r="L142" s="55"/>
      <c r="M142" s="55"/>
    </row>
    <row r="143" spans="10:13" ht="21">
      <c r="J143" s="55"/>
      <c r="K143" s="55"/>
      <c r="L143" s="55"/>
      <c r="M143" s="55"/>
    </row>
    <row r="144" spans="10:13" ht="21">
      <c r="J144" s="55"/>
      <c r="K144" s="55"/>
      <c r="L144" s="55"/>
      <c r="M144" s="55"/>
    </row>
    <row r="145" spans="10:13" ht="21">
      <c r="J145" s="55"/>
      <c r="K145" s="55"/>
      <c r="L145" s="55"/>
      <c r="M145" s="55"/>
    </row>
    <row r="146" spans="10:13" ht="21">
      <c r="J146" s="55"/>
      <c r="K146" s="55"/>
      <c r="L146" s="55"/>
      <c r="M146" s="55"/>
    </row>
    <row r="147" spans="10:13" ht="21">
      <c r="J147" s="55"/>
      <c r="K147" s="55"/>
      <c r="L147" s="55"/>
      <c r="M147" s="55"/>
    </row>
    <row r="148" spans="10:13" ht="21">
      <c r="J148" s="55"/>
      <c r="K148" s="55"/>
      <c r="L148" s="55"/>
      <c r="M148" s="55"/>
    </row>
    <row r="149" spans="10:13" ht="21">
      <c r="J149" s="55"/>
      <c r="K149" s="55"/>
      <c r="L149" s="55"/>
      <c r="M149" s="55"/>
    </row>
    <row r="150" spans="10:13" ht="21">
      <c r="J150" s="55"/>
      <c r="K150" s="55"/>
      <c r="L150" s="55"/>
      <c r="M150" s="55"/>
    </row>
    <row r="151" spans="10:13" ht="21">
      <c r="J151" s="55"/>
      <c r="K151" s="55"/>
      <c r="L151" s="55"/>
      <c r="M151" s="55"/>
    </row>
    <row r="152" spans="10:13" ht="21">
      <c r="J152" s="55"/>
      <c r="K152" s="55"/>
      <c r="L152" s="55"/>
      <c r="M152" s="55"/>
    </row>
    <row r="153" spans="10:13" ht="21">
      <c r="J153" s="55"/>
      <c r="K153" s="55"/>
      <c r="L153" s="55"/>
      <c r="M153" s="55"/>
    </row>
    <row r="154" spans="10:13" ht="21">
      <c r="J154" s="55"/>
      <c r="K154" s="55"/>
      <c r="L154" s="55"/>
      <c r="M154" s="55"/>
    </row>
    <row r="155" spans="10:13" ht="21">
      <c r="J155" s="55"/>
      <c r="K155" s="55"/>
      <c r="L155" s="55"/>
      <c r="M155" s="55"/>
    </row>
    <row r="156" spans="10:13" ht="21">
      <c r="J156" s="55"/>
      <c r="K156" s="55"/>
      <c r="L156" s="55"/>
      <c r="M156" s="55"/>
    </row>
    <row r="157" spans="10:13" ht="21">
      <c r="J157" s="55"/>
      <c r="K157" s="55"/>
      <c r="L157" s="55"/>
      <c r="M157" s="55"/>
    </row>
    <row r="158" spans="10:13" ht="21">
      <c r="J158" s="55"/>
      <c r="K158" s="55"/>
      <c r="L158" s="55"/>
      <c r="M158" s="55"/>
    </row>
    <row r="159" spans="10:13" ht="21">
      <c r="J159" s="55"/>
      <c r="K159" s="55"/>
      <c r="L159" s="55"/>
      <c r="M159" s="55"/>
    </row>
    <row r="160" spans="10:13" ht="21">
      <c r="J160" s="55"/>
      <c r="K160" s="55"/>
      <c r="L160" s="55"/>
      <c r="M160" s="55"/>
    </row>
    <row r="161" spans="10:13" ht="21">
      <c r="J161" s="55"/>
      <c r="K161" s="55"/>
      <c r="L161" s="55"/>
      <c r="M161" s="55"/>
    </row>
    <row r="162" spans="10:13" ht="21">
      <c r="J162" s="55"/>
      <c r="K162" s="55"/>
      <c r="L162" s="55"/>
      <c r="M162" s="55"/>
    </row>
    <row r="163" spans="10:13" ht="21">
      <c r="J163" s="55"/>
      <c r="K163" s="55"/>
      <c r="L163" s="55"/>
      <c r="M163" s="55"/>
    </row>
    <row r="164" spans="10:13" ht="21">
      <c r="J164" s="55"/>
      <c r="K164" s="55"/>
      <c r="L164" s="55"/>
      <c r="M164" s="55"/>
    </row>
    <row r="165" spans="10:13" ht="21">
      <c r="J165" s="55"/>
      <c r="K165" s="55"/>
      <c r="L165" s="55"/>
      <c r="M165" s="55"/>
    </row>
    <row r="166" spans="10:13" ht="21">
      <c r="J166" s="55"/>
      <c r="K166" s="55"/>
      <c r="L166" s="55"/>
      <c r="M166" s="55"/>
    </row>
    <row r="167" spans="10:13" ht="21">
      <c r="J167" s="55"/>
      <c r="K167" s="55"/>
      <c r="L167" s="55"/>
      <c r="M167" s="55"/>
    </row>
    <row r="168" spans="10:13" ht="21">
      <c r="J168" s="55"/>
      <c r="K168" s="55"/>
      <c r="L168" s="55"/>
      <c r="M168" s="55"/>
    </row>
    <row r="169" spans="10:13" ht="21">
      <c r="J169" s="55"/>
      <c r="K169" s="55"/>
      <c r="L169" s="55"/>
      <c r="M169" s="55"/>
    </row>
    <row r="170" spans="10:13" ht="21">
      <c r="J170" s="55"/>
      <c r="K170" s="55"/>
      <c r="L170" s="55"/>
      <c r="M170" s="55"/>
    </row>
    <row r="171" spans="10:13" ht="21">
      <c r="J171" s="55"/>
      <c r="K171" s="55"/>
      <c r="L171" s="55"/>
      <c r="M171" s="55"/>
    </row>
    <row r="172" spans="10:13" ht="21">
      <c r="J172" s="55"/>
      <c r="K172" s="55"/>
      <c r="L172" s="55"/>
      <c r="M172" s="55"/>
    </row>
    <row r="173" spans="10:13" ht="21">
      <c r="J173" s="55"/>
      <c r="K173" s="55"/>
      <c r="L173" s="55"/>
      <c r="M173" s="55"/>
    </row>
    <row r="174" spans="10:13" ht="21">
      <c r="J174" s="55"/>
      <c r="K174" s="55"/>
      <c r="L174" s="55"/>
      <c r="M174" s="55"/>
    </row>
    <row r="175" spans="10:13" ht="21">
      <c r="J175" s="55"/>
      <c r="K175" s="55"/>
      <c r="L175" s="55"/>
      <c r="M175" s="55"/>
    </row>
    <row r="176" spans="10:13" ht="21">
      <c r="J176" s="55"/>
      <c r="K176" s="55"/>
      <c r="L176" s="55"/>
      <c r="M176" s="55"/>
    </row>
    <row r="177" spans="10:13" ht="21">
      <c r="J177" s="55"/>
      <c r="K177" s="55"/>
      <c r="L177" s="55"/>
      <c r="M177" s="55"/>
    </row>
    <row r="178" spans="10:13" ht="21">
      <c r="J178" s="55"/>
      <c r="K178" s="55"/>
      <c r="L178" s="55"/>
      <c r="M178" s="55"/>
    </row>
    <row r="179" spans="10:13" ht="21">
      <c r="J179" s="55"/>
      <c r="K179" s="55"/>
      <c r="L179" s="55"/>
      <c r="M179" s="55"/>
    </row>
    <row r="180" spans="10:13" ht="21">
      <c r="J180" s="55"/>
      <c r="K180" s="55"/>
      <c r="L180" s="55"/>
      <c r="M180" s="55"/>
    </row>
    <row r="181" spans="10:13" ht="21">
      <c r="J181" s="55"/>
      <c r="K181" s="55"/>
      <c r="L181" s="55"/>
      <c r="M181" s="55"/>
    </row>
    <row r="182" spans="10:13" ht="21">
      <c r="J182" s="55"/>
      <c r="K182" s="55"/>
      <c r="L182" s="55"/>
      <c r="M182" s="55"/>
    </row>
    <row r="183" spans="10:13" ht="21">
      <c r="J183" s="55"/>
      <c r="K183" s="55"/>
      <c r="L183" s="55"/>
      <c r="M183" s="55"/>
    </row>
    <row r="184" spans="10:13" ht="21">
      <c r="J184" s="55"/>
      <c r="K184" s="55"/>
      <c r="L184" s="55"/>
      <c r="M184" s="55"/>
    </row>
    <row r="185" spans="10:13" ht="21">
      <c r="J185" s="55"/>
      <c r="K185" s="55"/>
      <c r="L185" s="55"/>
      <c r="M185" s="55"/>
    </row>
    <row r="186" spans="10:13" ht="21">
      <c r="J186" s="55"/>
      <c r="K186" s="55"/>
      <c r="L186" s="55"/>
      <c r="M186" s="55"/>
    </row>
    <row r="187" spans="10:13" ht="21">
      <c r="J187" s="55"/>
      <c r="K187" s="55"/>
      <c r="L187" s="55"/>
      <c r="M187" s="55"/>
    </row>
    <row r="188" spans="10:13" ht="21">
      <c r="J188" s="55"/>
      <c r="K188" s="55"/>
      <c r="L188" s="55"/>
      <c r="M188" s="55"/>
    </row>
    <row r="189" spans="10:13" ht="21">
      <c r="J189" s="55"/>
      <c r="K189" s="55"/>
      <c r="L189" s="55"/>
      <c r="M189" s="55"/>
    </row>
    <row r="190" spans="10:13" ht="21">
      <c r="J190" s="55"/>
      <c r="K190" s="55"/>
      <c r="L190" s="55"/>
      <c r="M190" s="55"/>
    </row>
    <row r="191" spans="10:13" ht="21">
      <c r="J191" s="55"/>
      <c r="K191" s="55"/>
      <c r="L191" s="55"/>
      <c r="M191" s="55"/>
    </row>
    <row r="192" spans="10:13" ht="21">
      <c r="J192" s="55"/>
      <c r="K192" s="55"/>
      <c r="L192" s="55"/>
      <c r="M192" s="55"/>
    </row>
    <row r="193" spans="10:13" ht="21">
      <c r="J193" s="55"/>
      <c r="K193" s="55"/>
      <c r="L193" s="55"/>
      <c r="M193" s="55"/>
    </row>
    <row r="194" spans="10:13" ht="21">
      <c r="J194" s="55"/>
      <c r="K194" s="55"/>
      <c r="L194" s="55"/>
      <c r="M194" s="55"/>
    </row>
    <row r="195" spans="10:13" ht="21">
      <c r="J195" s="55"/>
      <c r="K195" s="55"/>
      <c r="L195" s="55"/>
      <c r="M195" s="55"/>
    </row>
    <row r="196" spans="10:13" ht="21">
      <c r="J196" s="55"/>
      <c r="K196" s="55"/>
      <c r="L196" s="55"/>
      <c r="M196" s="55"/>
    </row>
    <row r="197" spans="10:13" ht="21">
      <c r="J197" s="55"/>
      <c r="K197" s="55"/>
      <c r="L197" s="55"/>
      <c r="M197" s="55"/>
    </row>
    <row r="198" spans="10:13" ht="21">
      <c r="J198" s="55"/>
      <c r="K198" s="55"/>
      <c r="L198" s="55"/>
      <c r="M198" s="55"/>
    </row>
    <row r="199" spans="10:13" ht="21">
      <c r="J199" s="55"/>
      <c r="K199" s="55"/>
      <c r="L199" s="55"/>
      <c r="M199" s="55"/>
    </row>
    <row r="200" spans="10:13" ht="21">
      <c r="J200" s="55"/>
      <c r="K200" s="55"/>
      <c r="L200" s="55"/>
      <c r="M200" s="55"/>
    </row>
    <row r="201" spans="10:13" ht="21">
      <c r="J201" s="55"/>
      <c r="K201" s="55"/>
      <c r="L201" s="55"/>
      <c r="M201" s="55"/>
    </row>
    <row r="202" spans="10:13" ht="21">
      <c r="J202" s="55"/>
      <c r="K202" s="55"/>
      <c r="L202" s="55"/>
      <c r="M202" s="55"/>
    </row>
    <row r="203" spans="10:13" ht="21">
      <c r="J203" s="55"/>
      <c r="K203" s="55"/>
      <c r="L203" s="55"/>
      <c r="M203" s="55"/>
    </row>
    <row r="204" spans="10:13" ht="21">
      <c r="J204" s="55"/>
      <c r="K204" s="55"/>
      <c r="L204" s="55"/>
      <c r="M204" s="55"/>
    </row>
    <row r="205" spans="10:13" ht="21">
      <c r="J205" s="55"/>
      <c r="K205" s="55"/>
      <c r="L205" s="55"/>
      <c r="M205" s="55"/>
    </row>
    <row r="206" spans="10:13" ht="21">
      <c r="J206" s="55"/>
      <c r="K206" s="55"/>
      <c r="L206" s="55"/>
      <c r="M206" s="55"/>
    </row>
    <row r="207" spans="10:13" ht="21">
      <c r="J207" s="55"/>
      <c r="K207" s="55"/>
      <c r="L207" s="55"/>
      <c r="M207" s="55"/>
    </row>
    <row r="208" spans="10:13" ht="21">
      <c r="J208" s="55"/>
      <c r="K208" s="55"/>
      <c r="L208" s="55"/>
      <c r="M208" s="55"/>
    </row>
    <row r="209" spans="10:13" ht="21">
      <c r="J209" s="55"/>
      <c r="K209" s="55"/>
      <c r="L209" s="55"/>
      <c r="M209" s="55"/>
    </row>
    <row r="210" spans="10:13" ht="21">
      <c r="J210" s="55"/>
      <c r="K210" s="55"/>
      <c r="L210" s="55"/>
      <c r="M210" s="55"/>
    </row>
    <row r="211" spans="10:13" ht="21">
      <c r="J211" s="55"/>
      <c r="K211" s="55"/>
      <c r="L211" s="55"/>
      <c r="M211" s="55"/>
    </row>
    <row r="212" spans="10:13" ht="21">
      <c r="J212" s="55"/>
      <c r="K212" s="55"/>
      <c r="L212" s="55"/>
      <c r="M212" s="55"/>
    </row>
    <row r="213" spans="10:13" ht="21">
      <c r="J213" s="55"/>
      <c r="K213" s="55"/>
      <c r="L213" s="55"/>
      <c r="M213" s="55"/>
    </row>
    <row r="214" spans="10:13" ht="21">
      <c r="J214" s="55"/>
      <c r="K214" s="55"/>
      <c r="L214" s="55"/>
      <c r="M214" s="55"/>
    </row>
    <row r="215" spans="10:13" ht="21">
      <c r="J215" s="55"/>
      <c r="K215" s="55"/>
      <c r="L215" s="55"/>
      <c r="M215" s="55"/>
    </row>
    <row r="216" spans="10:13" ht="21">
      <c r="J216" s="55"/>
      <c r="K216" s="55"/>
      <c r="L216" s="55"/>
      <c r="M216" s="55"/>
    </row>
    <row r="217" spans="10:13" ht="21">
      <c r="J217" s="55"/>
      <c r="K217" s="55"/>
      <c r="L217" s="55"/>
      <c r="M217" s="55"/>
    </row>
    <row r="218" spans="10:13" ht="21">
      <c r="J218" s="55"/>
      <c r="K218" s="55"/>
      <c r="L218" s="55"/>
      <c r="M218" s="55"/>
    </row>
    <row r="219" spans="10:13" ht="21">
      <c r="J219" s="55"/>
      <c r="K219" s="55"/>
      <c r="L219" s="55"/>
      <c r="M219" s="55"/>
    </row>
    <row r="220" spans="10:13" ht="21">
      <c r="J220" s="55"/>
      <c r="K220" s="55"/>
      <c r="L220" s="55"/>
      <c r="M220" s="55"/>
    </row>
    <row r="221" spans="10:13" ht="21">
      <c r="J221" s="55"/>
      <c r="K221" s="55"/>
      <c r="L221" s="55"/>
      <c r="M221" s="55"/>
    </row>
    <row r="222" spans="10:13" ht="21">
      <c r="J222" s="55"/>
      <c r="K222" s="55"/>
      <c r="L222" s="55"/>
      <c r="M222" s="55"/>
    </row>
    <row r="223" spans="10:13" ht="21">
      <c r="J223" s="55"/>
      <c r="K223" s="55"/>
      <c r="L223" s="55"/>
      <c r="M223" s="55"/>
    </row>
    <row r="224" spans="10:13" ht="21">
      <c r="J224" s="55"/>
      <c r="K224" s="55"/>
      <c r="L224" s="55"/>
      <c r="M224" s="55"/>
    </row>
    <row r="225" spans="10:13" ht="21">
      <c r="J225" s="55"/>
      <c r="K225" s="55"/>
      <c r="L225" s="55"/>
      <c r="M225" s="55"/>
    </row>
    <row r="226" spans="10:13" ht="21">
      <c r="J226" s="55"/>
      <c r="K226" s="55"/>
      <c r="L226" s="55"/>
      <c r="M226" s="55"/>
    </row>
    <row r="227" spans="10:13" ht="21">
      <c r="J227" s="55"/>
      <c r="K227" s="55"/>
      <c r="L227" s="55"/>
      <c r="M227" s="55"/>
    </row>
    <row r="228" spans="10:13" ht="21">
      <c r="J228" s="55"/>
      <c r="K228" s="55"/>
      <c r="L228" s="55"/>
      <c r="M228" s="55"/>
    </row>
    <row r="229" spans="10:13" ht="21">
      <c r="J229" s="55"/>
      <c r="K229" s="55"/>
      <c r="L229" s="55"/>
      <c r="M229" s="55"/>
    </row>
    <row r="230" spans="10:13" ht="21">
      <c r="J230" s="55"/>
      <c r="K230" s="55"/>
      <c r="L230" s="55"/>
      <c r="M230" s="55"/>
    </row>
    <row r="231" spans="10:13" ht="21">
      <c r="J231" s="55"/>
      <c r="K231" s="55"/>
      <c r="L231" s="55"/>
      <c r="M231" s="55"/>
    </row>
    <row r="232" spans="10:13" ht="21">
      <c r="J232" s="55"/>
      <c r="K232" s="55"/>
      <c r="L232" s="55"/>
      <c r="M232" s="55"/>
    </row>
    <row r="233" spans="10:13" ht="21">
      <c r="J233" s="55"/>
      <c r="K233" s="55"/>
      <c r="L233" s="55"/>
      <c r="M233" s="55"/>
    </row>
    <row r="234" spans="10:13" ht="21">
      <c r="J234" s="55"/>
      <c r="K234" s="55"/>
      <c r="L234" s="55"/>
      <c r="M234" s="55"/>
    </row>
    <row r="235" spans="10:13" ht="21">
      <c r="J235" s="55"/>
      <c r="K235" s="55"/>
      <c r="L235" s="55"/>
      <c r="M235" s="55"/>
    </row>
    <row r="236" spans="10:13" ht="21">
      <c r="J236" s="55"/>
      <c r="K236" s="55"/>
      <c r="L236" s="55"/>
      <c r="M236" s="55"/>
    </row>
    <row r="237" spans="10:13" ht="21">
      <c r="J237" s="55"/>
      <c r="K237" s="55"/>
      <c r="L237" s="55"/>
      <c r="M237" s="55"/>
    </row>
    <row r="238" spans="10:13" ht="21">
      <c r="J238" s="55"/>
      <c r="K238" s="55"/>
      <c r="L238" s="55"/>
      <c r="M238" s="55"/>
    </row>
    <row r="239" spans="10:13" ht="21">
      <c r="J239" s="55"/>
      <c r="K239" s="55"/>
      <c r="L239" s="55"/>
      <c r="M239" s="55"/>
    </row>
    <row r="240" spans="10:13" ht="21">
      <c r="J240" s="55"/>
      <c r="K240" s="55"/>
      <c r="L240" s="55"/>
      <c r="M240" s="55"/>
    </row>
    <row r="241" spans="10:13" ht="21">
      <c r="J241" s="55"/>
      <c r="K241" s="55"/>
      <c r="L241" s="55"/>
      <c r="M241" s="55"/>
    </row>
    <row r="242" spans="10:13" ht="21">
      <c r="J242" s="55"/>
      <c r="K242" s="55"/>
      <c r="L242" s="55"/>
      <c r="M242" s="55"/>
    </row>
    <row r="243" spans="10:13" ht="21">
      <c r="J243" s="55"/>
      <c r="K243" s="55"/>
      <c r="L243" s="55"/>
      <c r="M243" s="55"/>
    </row>
    <row r="244" spans="10:13" ht="21">
      <c r="J244" s="55"/>
      <c r="K244" s="55"/>
      <c r="L244" s="55"/>
      <c r="M244" s="55"/>
    </row>
    <row r="245" spans="10:13" ht="21">
      <c r="J245" s="55"/>
      <c r="K245" s="55"/>
      <c r="L245" s="55"/>
      <c r="M245" s="55"/>
    </row>
    <row r="246" spans="10:13" ht="21">
      <c r="J246" s="55"/>
      <c r="K246" s="55"/>
      <c r="L246" s="55"/>
      <c r="M246" s="55"/>
    </row>
    <row r="247" spans="10:13" ht="21">
      <c r="J247" s="55"/>
      <c r="K247" s="55"/>
      <c r="L247" s="55"/>
      <c r="M247" s="55"/>
    </row>
    <row r="248" spans="10:13" ht="21">
      <c r="J248" s="55"/>
      <c r="K248" s="55"/>
      <c r="L248" s="55"/>
      <c r="M248" s="55"/>
    </row>
    <row r="249" spans="10:13" ht="21">
      <c r="J249" s="55"/>
      <c r="K249" s="55"/>
      <c r="L249" s="55"/>
      <c r="M249" s="55"/>
    </row>
    <row r="250" spans="10:13" ht="21">
      <c r="J250" s="55"/>
      <c r="K250" s="55"/>
      <c r="L250" s="55"/>
      <c r="M250" s="55"/>
    </row>
    <row r="251" spans="10:13" ht="21">
      <c r="J251" s="55"/>
      <c r="K251" s="55"/>
      <c r="L251" s="55"/>
      <c r="M251" s="55"/>
    </row>
    <row r="252" spans="10:13" ht="21">
      <c r="J252" s="55"/>
      <c r="K252" s="55"/>
      <c r="L252" s="55"/>
      <c r="M252" s="55"/>
    </row>
    <row r="253" spans="10:13" ht="21">
      <c r="J253" s="55"/>
      <c r="K253" s="55"/>
      <c r="L253" s="55"/>
      <c r="M253" s="55"/>
    </row>
    <row r="254" spans="10:13" ht="21">
      <c r="J254" s="55"/>
      <c r="K254" s="55"/>
      <c r="L254" s="55"/>
      <c r="M254" s="55"/>
    </row>
    <row r="255" spans="10:13" ht="21">
      <c r="J255" s="55"/>
      <c r="K255" s="55"/>
      <c r="L255" s="55"/>
      <c r="M255" s="55"/>
    </row>
    <row r="256" spans="10:13" ht="21">
      <c r="J256" s="55"/>
      <c r="K256" s="55"/>
      <c r="L256" s="55"/>
      <c r="M256" s="55"/>
    </row>
    <row r="257" spans="10:13" ht="21">
      <c r="J257" s="55"/>
      <c r="K257" s="55"/>
      <c r="L257" s="55"/>
      <c r="M257" s="55"/>
    </row>
    <row r="258" spans="10:13" ht="21">
      <c r="J258" s="55"/>
      <c r="K258" s="55"/>
      <c r="L258" s="55"/>
      <c r="M258" s="55"/>
    </row>
    <row r="259" spans="10:13" ht="21">
      <c r="J259" s="55"/>
      <c r="K259" s="55"/>
      <c r="L259" s="55"/>
      <c r="M259" s="55"/>
    </row>
    <row r="260" spans="10:13" ht="21">
      <c r="J260" s="55"/>
      <c r="K260" s="55"/>
      <c r="L260" s="55"/>
      <c r="M260" s="55"/>
    </row>
    <row r="261" spans="10:13" ht="21">
      <c r="J261" s="55"/>
      <c r="K261" s="55"/>
      <c r="L261" s="55"/>
      <c r="M261" s="55"/>
    </row>
    <row r="262" spans="10:13" ht="21">
      <c r="J262" s="55"/>
      <c r="K262" s="55"/>
      <c r="L262" s="55"/>
      <c r="M262" s="55"/>
    </row>
    <row r="263" spans="10:13" ht="21">
      <c r="J263" s="55"/>
      <c r="K263" s="55"/>
      <c r="L263" s="55"/>
      <c r="M263" s="55"/>
    </row>
    <row r="264" spans="10:13" ht="21">
      <c r="J264" s="55"/>
      <c r="K264" s="55"/>
      <c r="L264" s="55"/>
      <c r="M264" s="55"/>
    </row>
    <row r="265" spans="10:13" ht="21">
      <c r="J265" s="55"/>
      <c r="K265" s="55"/>
      <c r="L265" s="55"/>
      <c r="M265" s="55"/>
    </row>
    <row r="266" spans="10:13" ht="21">
      <c r="J266" s="55"/>
      <c r="K266" s="55"/>
      <c r="L266" s="55"/>
      <c r="M266" s="55"/>
    </row>
    <row r="267" spans="10:13" ht="21">
      <c r="J267" s="55"/>
      <c r="K267" s="55"/>
      <c r="L267" s="55"/>
      <c r="M267" s="55"/>
    </row>
    <row r="268" spans="10:13" ht="21">
      <c r="J268" s="55"/>
      <c r="K268" s="55"/>
      <c r="L268" s="55"/>
      <c r="M268" s="55"/>
    </row>
    <row r="269" spans="10:13" ht="21">
      <c r="J269" s="55"/>
      <c r="K269" s="55"/>
      <c r="L269" s="55"/>
      <c r="M269" s="55"/>
    </row>
    <row r="270" spans="10:13" ht="21">
      <c r="J270" s="55"/>
      <c r="K270" s="55"/>
      <c r="L270" s="55"/>
      <c r="M270" s="55"/>
    </row>
    <row r="271" spans="10:13" ht="21">
      <c r="J271" s="55"/>
      <c r="K271" s="55"/>
      <c r="L271" s="55"/>
      <c r="M271" s="55"/>
    </row>
    <row r="272" spans="10:13" ht="21">
      <c r="J272" s="55"/>
      <c r="K272" s="55"/>
      <c r="L272" s="55"/>
      <c r="M272" s="55"/>
    </row>
    <row r="273" spans="10:13" ht="21">
      <c r="J273" s="55"/>
      <c r="K273" s="55"/>
      <c r="L273" s="55"/>
      <c r="M273" s="55"/>
    </row>
    <row r="274" spans="10:13" ht="21">
      <c r="J274" s="55"/>
      <c r="K274" s="55"/>
      <c r="L274" s="55"/>
      <c r="M274" s="55"/>
    </row>
    <row r="275" spans="10:13" ht="21">
      <c r="J275" s="55"/>
      <c r="K275" s="55"/>
      <c r="L275" s="55"/>
      <c r="M275" s="55"/>
    </row>
    <row r="276" spans="10:13" ht="21">
      <c r="J276" s="55"/>
      <c r="K276" s="55"/>
      <c r="L276" s="55"/>
      <c r="M276" s="55"/>
    </row>
    <row r="277" spans="10:13" ht="21">
      <c r="J277" s="55"/>
      <c r="K277" s="55"/>
      <c r="L277" s="55"/>
      <c r="M277" s="55"/>
    </row>
    <row r="278" spans="10:13" ht="21">
      <c r="J278" s="55"/>
      <c r="K278" s="55"/>
      <c r="L278" s="55"/>
      <c r="M278" s="55"/>
    </row>
    <row r="279" spans="10:13" ht="21">
      <c r="J279" s="55"/>
      <c r="K279" s="55"/>
      <c r="L279" s="55"/>
      <c r="M279" s="55"/>
    </row>
    <row r="280" spans="10:13" ht="21">
      <c r="J280" s="55"/>
      <c r="K280" s="55"/>
      <c r="L280" s="55"/>
      <c r="M280" s="55"/>
    </row>
    <row r="281" spans="10:13" ht="21">
      <c r="J281" s="55"/>
      <c r="K281" s="55"/>
      <c r="L281" s="55"/>
      <c r="M281" s="55"/>
    </row>
    <row r="282" spans="10:13" ht="21">
      <c r="J282" s="55"/>
      <c r="K282" s="55"/>
      <c r="L282" s="55"/>
      <c r="M282" s="55"/>
    </row>
    <row r="283" spans="10:13" ht="21">
      <c r="J283" s="55"/>
      <c r="K283" s="55"/>
      <c r="L283" s="55"/>
      <c r="M283" s="55"/>
    </row>
    <row r="284" spans="10:13" ht="21">
      <c r="J284" s="55"/>
      <c r="K284" s="55"/>
      <c r="L284" s="55"/>
      <c r="M284" s="55"/>
    </row>
    <row r="285" spans="10:13" ht="21">
      <c r="J285" s="55"/>
      <c r="K285" s="55"/>
      <c r="L285" s="55"/>
      <c r="M285" s="55"/>
    </row>
    <row r="286" spans="10:13" ht="21">
      <c r="J286" s="55"/>
      <c r="K286" s="55"/>
      <c r="L286" s="55"/>
      <c r="M286" s="55"/>
    </row>
    <row r="287" spans="10:13" ht="21">
      <c r="J287" s="55"/>
      <c r="K287" s="55"/>
      <c r="L287" s="55"/>
      <c r="M287" s="55"/>
    </row>
    <row r="288" spans="10:13" ht="21">
      <c r="J288" s="55"/>
      <c r="K288" s="55"/>
      <c r="L288" s="55"/>
      <c r="M288" s="55"/>
    </row>
    <row r="289" spans="10:13" ht="21">
      <c r="J289" s="55"/>
      <c r="K289" s="55"/>
      <c r="L289" s="55"/>
      <c r="M289" s="55"/>
    </row>
    <row r="290" spans="10:13" ht="21">
      <c r="J290" s="55"/>
      <c r="K290" s="55"/>
      <c r="L290" s="55"/>
      <c r="M290" s="55"/>
    </row>
    <row r="291" spans="10:13" ht="21">
      <c r="J291" s="55"/>
      <c r="K291" s="55"/>
      <c r="L291" s="55"/>
      <c r="M291" s="55"/>
    </row>
    <row r="292" spans="10:13" ht="21">
      <c r="J292" s="55"/>
      <c r="K292" s="55"/>
      <c r="L292" s="55"/>
      <c r="M292" s="55"/>
    </row>
    <row r="293" spans="10:13" ht="21">
      <c r="J293" s="55"/>
      <c r="K293" s="55"/>
      <c r="L293" s="55"/>
      <c r="M293" s="55"/>
    </row>
    <row r="294" spans="10:13" ht="21">
      <c r="J294" s="55"/>
      <c r="K294" s="55"/>
      <c r="L294" s="55"/>
      <c r="M294" s="55"/>
    </row>
    <row r="295" spans="10:13" ht="21">
      <c r="J295" s="55"/>
      <c r="K295" s="55"/>
      <c r="L295" s="55"/>
      <c r="M295" s="55"/>
    </row>
    <row r="296" spans="10:13" ht="21">
      <c r="J296" s="55"/>
      <c r="K296" s="55"/>
      <c r="L296" s="55"/>
      <c r="M296" s="55"/>
    </row>
    <row r="297" spans="10:13" ht="21">
      <c r="J297" s="55"/>
      <c r="K297" s="55"/>
      <c r="L297" s="55"/>
      <c r="M297" s="55"/>
    </row>
    <row r="298" spans="10:13" ht="21">
      <c r="J298" s="55"/>
      <c r="K298" s="55"/>
      <c r="L298" s="55"/>
      <c r="M298" s="55"/>
    </row>
    <row r="299" spans="10:13" ht="21">
      <c r="J299" s="55"/>
      <c r="K299" s="55"/>
      <c r="L299" s="55"/>
      <c r="M299" s="55"/>
    </row>
    <row r="300" spans="10:13" ht="21">
      <c r="J300" s="55"/>
      <c r="K300" s="55"/>
      <c r="L300" s="55"/>
      <c r="M300" s="55"/>
    </row>
    <row r="301" spans="10:13" ht="21">
      <c r="J301" s="55"/>
      <c r="K301" s="55"/>
      <c r="L301" s="55"/>
      <c r="M301" s="55"/>
    </row>
    <row r="302" spans="10:13" ht="21">
      <c r="J302" s="55"/>
      <c r="K302" s="55"/>
      <c r="L302" s="55"/>
      <c r="M302" s="55"/>
    </row>
    <row r="303" spans="10:13" ht="21">
      <c r="J303" s="55"/>
      <c r="K303" s="55"/>
      <c r="L303" s="55"/>
      <c r="M303" s="55"/>
    </row>
    <row r="304" spans="10:13" ht="21">
      <c r="J304" s="55"/>
      <c r="K304" s="55"/>
      <c r="L304" s="55"/>
      <c r="M304" s="55"/>
    </row>
    <row r="305" spans="10:13" ht="21">
      <c r="J305" s="55"/>
      <c r="K305" s="55"/>
      <c r="L305" s="55"/>
      <c r="M305" s="55"/>
    </row>
    <row r="306" spans="10:13" ht="21">
      <c r="J306" s="55"/>
      <c r="K306" s="55"/>
      <c r="L306" s="55"/>
      <c r="M306" s="55"/>
    </row>
    <row r="307" spans="10:13" ht="21">
      <c r="J307" s="55"/>
      <c r="K307" s="55"/>
      <c r="L307" s="55"/>
      <c r="M307" s="55"/>
    </row>
    <row r="308" spans="10:13" ht="21">
      <c r="J308" s="55"/>
      <c r="K308" s="55"/>
      <c r="L308" s="55"/>
      <c r="M308" s="55"/>
    </row>
    <row r="309" spans="10:13" ht="21">
      <c r="J309" s="55"/>
      <c r="K309" s="55"/>
      <c r="L309" s="55"/>
      <c r="M309" s="55"/>
    </row>
    <row r="310" spans="10:13" ht="21">
      <c r="J310" s="55"/>
      <c r="K310" s="55"/>
      <c r="L310" s="55"/>
      <c r="M310" s="55"/>
    </row>
    <row r="311" spans="10:13" ht="21">
      <c r="J311" s="55"/>
      <c r="K311" s="55"/>
      <c r="L311" s="55"/>
      <c r="M311" s="55"/>
    </row>
    <row r="312" spans="10:13" ht="21">
      <c r="J312" s="55"/>
      <c r="K312" s="55"/>
      <c r="L312" s="55"/>
      <c r="M312" s="55"/>
    </row>
    <row r="313" spans="10:13" ht="21">
      <c r="J313" s="55"/>
      <c r="K313" s="55"/>
      <c r="L313" s="55"/>
      <c r="M313" s="55"/>
    </row>
    <row r="314" spans="10:13" ht="21">
      <c r="J314" s="55"/>
      <c r="K314" s="55"/>
      <c r="L314" s="55"/>
      <c r="M314" s="55"/>
    </row>
    <row r="315" spans="10:13" ht="21">
      <c r="J315" s="55"/>
      <c r="K315" s="55"/>
      <c r="L315" s="55"/>
      <c r="M315" s="55"/>
    </row>
    <row r="316" spans="10:13" ht="21">
      <c r="J316" s="55"/>
      <c r="K316" s="55"/>
      <c r="L316" s="55"/>
      <c r="M316" s="55"/>
    </row>
    <row r="317" spans="10:13" ht="21">
      <c r="J317" s="55"/>
      <c r="K317" s="55"/>
      <c r="L317" s="55"/>
      <c r="M317" s="55"/>
    </row>
    <row r="318" spans="10:13" ht="21">
      <c r="J318" s="55"/>
      <c r="K318" s="55"/>
      <c r="L318" s="55"/>
      <c r="M318" s="55"/>
    </row>
    <row r="319" spans="10:13" ht="21">
      <c r="J319" s="55"/>
      <c r="K319" s="55"/>
      <c r="L319" s="55"/>
      <c r="M319" s="55"/>
    </row>
    <row r="320" spans="10:13" ht="21">
      <c r="J320" s="55"/>
      <c r="K320" s="55"/>
      <c r="L320" s="55"/>
      <c r="M320" s="55"/>
    </row>
    <row r="321" spans="10:13" ht="21">
      <c r="J321" s="55"/>
      <c r="K321" s="55"/>
      <c r="L321" s="55"/>
      <c r="M321" s="55"/>
    </row>
    <row r="322" spans="10:13" ht="21">
      <c r="J322" s="55"/>
      <c r="K322" s="55"/>
      <c r="L322" s="55"/>
      <c r="M322" s="55"/>
    </row>
    <row r="323" spans="10:13" ht="21">
      <c r="J323" s="55"/>
      <c r="K323" s="55"/>
      <c r="L323" s="55"/>
      <c r="M323" s="55"/>
    </row>
    <row r="324" spans="10:13" ht="21">
      <c r="J324" s="55"/>
      <c r="K324" s="55"/>
      <c r="L324" s="55"/>
      <c r="M324" s="55"/>
    </row>
    <row r="325" spans="10:13" ht="21">
      <c r="J325" s="55"/>
      <c r="K325" s="55"/>
      <c r="L325" s="55"/>
      <c r="M325" s="55"/>
    </row>
    <row r="326" spans="10:13" ht="21">
      <c r="J326" s="55"/>
      <c r="K326" s="55"/>
      <c r="L326" s="55"/>
      <c r="M326" s="55"/>
    </row>
    <row r="327" spans="10:13" ht="21">
      <c r="J327" s="55"/>
      <c r="K327" s="55"/>
      <c r="L327" s="55"/>
      <c r="M327" s="55"/>
    </row>
    <row r="328" spans="10:13" ht="21">
      <c r="J328" s="55"/>
      <c r="K328" s="55"/>
      <c r="L328" s="55"/>
      <c r="M328" s="55"/>
    </row>
    <row r="329" spans="10:13" ht="21">
      <c r="J329" s="55"/>
      <c r="K329" s="55"/>
      <c r="L329" s="55"/>
      <c r="M329" s="55"/>
    </row>
    <row r="330" spans="10:13" ht="21">
      <c r="J330" s="55"/>
      <c r="K330" s="55"/>
      <c r="L330" s="55"/>
      <c r="M330" s="55"/>
    </row>
    <row r="331" spans="10:13" ht="21">
      <c r="J331" s="55"/>
      <c r="K331" s="55"/>
      <c r="L331" s="55"/>
      <c r="M331" s="55"/>
    </row>
    <row r="332" spans="10:13" ht="21">
      <c r="J332" s="55"/>
      <c r="K332" s="55"/>
      <c r="L332" s="55"/>
      <c r="M332" s="55"/>
    </row>
    <row r="333" spans="10:13" ht="21">
      <c r="J333" s="55"/>
      <c r="K333" s="55"/>
      <c r="L333" s="55"/>
      <c r="M333" s="55"/>
    </row>
    <row r="334" spans="10:13" ht="21">
      <c r="J334" s="55"/>
      <c r="K334" s="55"/>
      <c r="L334" s="55"/>
      <c r="M334" s="55"/>
    </row>
    <row r="335" spans="10:13" ht="21">
      <c r="J335" s="55"/>
      <c r="K335" s="55"/>
      <c r="L335" s="55"/>
      <c r="M335" s="55"/>
    </row>
    <row r="336" spans="10:13" ht="21">
      <c r="J336" s="55"/>
      <c r="K336" s="55"/>
      <c r="L336" s="55"/>
      <c r="M336" s="55"/>
    </row>
    <row r="337" spans="10:13" ht="21">
      <c r="J337" s="55"/>
      <c r="K337" s="55"/>
      <c r="L337" s="55"/>
      <c r="M337" s="55"/>
    </row>
    <row r="338" spans="10:13" ht="21">
      <c r="J338" s="55"/>
      <c r="K338" s="55"/>
      <c r="L338" s="55"/>
      <c r="M338" s="55"/>
    </row>
    <row r="339" spans="10:13" ht="21">
      <c r="J339" s="55"/>
      <c r="K339" s="55"/>
      <c r="L339" s="55"/>
      <c r="M339" s="55"/>
    </row>
    <row r="340" spans="10:13" ht="21">
      <c r="J340" s="55"/>
      <c r="K340" s="55"/>
      <c r="L340" s="55"/>
      <c r="M340" s="55"/>
    </row>
    <row r="341" spans="10:13" ht="21">
      <c r="J341" s="55"/>
      <c r="K341" s="55"/>
      <c r="L341" s="55"/>
      <c r="M341" s="55"/>
    </row>
    <row r="342" spans="10:13" ht="21">
      <c r="J342" s="55"/>
      <c r="K342" s="55"/>
      <c r="L342" s="55"/>
      <c r="M342" s="55"/>
    </row>
    <row r="343" spans="10:13" ht="21">
      <c r="J343" s="55"/>
      <c r="K343" s="55"/>
      <c r="L343" s="55"/>
      <c r="M343" s="55"/>
    </row>
    <row r="344" spans="10:13" ht="21">
      <c r="J344" s="55"/>
      <c r="K344" s="55"/>
      <c r="L344" s="55"/>
      <c r="M344" s="55"/>
    </row>
    <row r="345" spans="10:13" ht="21">
      <c r="J345" s="55"/>
      <c r="K345" s="55"/>
      <c r="L345" s="55"/>
      <c r="M345" s="55"/>
    </row>
    <row r="346" spans="10:13" ht="21">
      <c r="J346" s="55"/>
      <c r="K346" s="55"/>
      <c r="L346" s="55"/>
      <c r="M346" s="55"/>
    </row>
    <row r="347" spans="10:13" ht="21">
      <c r="J347" s="55"/>
      <c r="K347" s="55"/>
      <c r="L347" s="55"/>
      <c r="M347" s="55"/>
    </row>
    <row r="348" spans="10:13" ht="21">
      <c r="J348" s="55"/>
      <c r="K348" s="55"/>
      <c r="L348" s="55"/>
      <c r="M348" s="55"/>
    </row>
    <row r="349" spans="10:13" ht="21">
      <c r="J349" s="55"/>
      <c r="K349" s="55"/>
      <c r="L349" s="55"/>
      <c r="M349" s="55"/>
    </row>
    <row r="350" spans="10:13" ht="21">
      <c r="J350" s="55"/>
      <c r="K350" s="55"/>
      <c r="L350" s="55"/>
      <c r="M350" s="55"/>
    </row>
    <row r="351" spans="10:13" ht="21">
      <c r="J351" s="55"/>
      <c r="K351" s="55"/>
      <c r="L351" s="55"/>
      <c r="M351" s="55"/>
    </row>
    <row r="352" spans="10:13" ht="21">
      <c r="J352" s="55"/>
      <c r="K352" s="55"/>
      <c r="L352" s="55"/>
      <c r="M352" s="55"/>
    </row>
    <row r="353" spans="10:13" ht="21">
      <c r="J353" s="55"/>
      <c r="K353" s="55"/>
      <c r="L353" s="55"/>
      <c r="M353" s="55"/>
    </row>
    <row r="354" spans="10:13" ht="21">
      <c r="J354" s="55"/>
      <c r="K354" s="55"/>
      <c r="L354" s="55"/>
      <c r="M354" s="55"/>
    </row>
    <row r="355" spans="10:13" ht="21">
      <c r="J355" s="55"/>
      <c r="K355" s="55"/>
      <c r="L355" s="55"/>
      <c r="M355" s="55"/>
    </row>
    <row r="356" spans="10:13" ht="21">
      <c r="J356" s="55"/>
      <c r="K356" s="55"/>
      <c r="L356" s="55"/>
      <c r="M356" s="55"/>
    </row>
    <row r="357" spans="10:13" ht="21">
      <c r="J357" s="55"/>
      <c r="K357" s="55"/>
      <c r="L357" s="55"/>
      <c r="M357" s="55"/>
    </row>
    <row r="358" spans="10:13" ht="21">
      <c r="J358" s="55"/>
      <c r="K358" s="55"/>
      <c r="L358" s="55"/>
      <c r="M358" s="55"/>
    </row>
    <row r="359" spans="10:13" ht="21">
      <c r="J359" s="55"/>
      <c r="K359" s="55"/>
      <c r="L359" s="55"/>
      <c r="M359" s="55"/>
    </row>
    <row r="360" spans="10:13" ht="21">
      <c r="J360" s="55"/>
      <c r="K360" s="55"/>
      <c r="L360" s="55"/>
      <c r="M360" s="55"/>
    </row>
    <row r="361" spans="10:13" ht="21">
      <c r="J361" s="55"/>
      <c r="K361" s="55"/>
      <c r="L361" s="55"/>
      <c r="M361" s="55"/>
    </row>
    <row r="362" spans="10:13" ht="21">
      <c r="J362" s="55"/>
      <c r="K362" s="55"/>
      <c r="L362" s="55"/>
      <c r="M362" s="55"/>
    </row>
    <row r="363" spans="10:13" ht="21">
      <c r="J363" s="55"/>
      <c r="K363" s="55"/>
      <c r="L363" s="55"/>
      <c r="M363" s="55"/>
    </row>
    <row r="364" spans="10:13" ht="21">
      <c r="J364" s="55"/>
      <c r="K364" s="55"/>
      <c r="L364" s="55"/>
      <c r="M364" s="55"/>
    </row>
    <row r="365" spans="10:13" ht="21">
      <c r="J365" s="55"/>
      <c r="K365" s="55"/>
      <c r="L365" s="55"/>
      <c r="M365" s="55"/>
    </row>
    <row r="366" spans="10:13" ht="21">
      <c r="J366" s="55"/>
      <c r="K366" s="55"/>
      <c r="L366" s="55"/>
      <c r="M366" s="55"/>
    </row>
    <row r="367" spans="10:13" ht="21">
      <c r="J367" s="55"/>
      <c r="K367" s="55"/>
      <c r="L367" s="55"/>
      <c r="M367" s="55"/>
    </row>
    <row r="368" spans="10:13" ht="21">
      <c r="J368" s="55"/>
      <c r="K368" s="55"/>
      <c r="L368" s="55"/>
      <c r="M368" s="55"/>
    </row>
    <row r="369" spans="10:13" ht="21">
      <c r="J369" s="55"/>
      <c r="K369" s="55"/>
      <c r="L369" s="55"/>
      <c r="M369" s="55"/>
    </row>
    <row r="370" spans="10:13" ht="21">
      <c r="J370" s="55"/>
      <c r="K370" s="55"/>
      <c r="L370" s="55"/>
      <c r="M370" s="55"/>
    </row>
    <row r="371" spans="10:13" ht="21">
      <c r="J371" s="55"/>
      <c r="K371" s="55"/>
      <c r="L371" s="55"/>
      <c r="M371" s="55"/>
    </row>
    <row r="372" spans="10:13" ht="21">
      <c r="J372" s="55"/>
      <c r="K372" s="55"/>
      <c r="L372" s="55"/>
      <c r="M372" s="55"/>
    </row>
    <row r="373" spans="10:13" ht="21">
      <c r="J373" s="55"/>
      <c r="K373" s="55"/>
      <c r="L373" s="55"/>
      <c r="M373" s="55"/>
    </row>
    <row r="374" spans="10:13" ht="21">
      <c r="J374" s="55"/>
      <c r="K374" s="55"/>
      <c r="L374" s="55"/>
      <c r="M374" s="55"/>
    </row>
    <row r="375" spans="10:13" ht="21">
      <c r="J375" s="55"/>
      <c r="K375" s="55"/>
      <c r="L375" s="55"/>
      <c r="M375" s="55"/>
    </row>
    <row r="376" spans="10:13" ht="21">
      <c r="J376" s="55"/>
      <c r="K376" s="55"/>
      <c r="L376" s="55"/>
      <c r="M376" s="55"/>
    </row>
    <row r="377" spans="10:13" ht="21">
      <c r="J377" s="55"/>
      <c r="K377" s="55"/>
      <c r="L377" s="55"/>
      <c r="M377" s="55"/>
    </row>
    <row r="378" spans="10:13" ht="21">
      <c r="J378" s="55"/>
      <c r="K378" s="55"/>
      <c r="L378" s="55"/>
      <c r="M378" s="55"/>
    </row>
    <row r="379" spans="10:13" ht="21">
      <c r="J379" s="55"/>
      <c r="K379" s="55"/>
      <c r="L379" s="55"/>
      <c r="M379" s="55"/>
    </row>
    <row r="380" spans="10:13" ht="21">
      <c r="J380" s="55"/>
      <c r="K380" s="55"/>
      <c r="L380" s="55"/>
      <c r="M380" s="55"/>
    </row>
    <row r="381" spans="10:13" ht="21">
      <c r="J381" s="55"/>
      <c r="K381" s="55"/>
      <c r="L381" s="55"/>
      <c r="M381" s="55"/>
    </row>
    <row r="382" spans="10:13" ht="21">
      <c r="J382" s="55"/>
      <c r="K382" s="55"/>
      <c r="L382" s="55"/>
      <c r="M382" s="55"/>
    </row>
    <row r="383" spans="10:13" ht="21">
      <c r="J383" s="55"/>
      <c r="K383" s="55"/>
      <c r="L383" s="55"/>
      <c r="M383" s="55"/>
    </row>
    <row r="384" spans="10:13" ht="21">
      <c r="J384" s="55"/>
      <c r="K384" s="55"/>
      <c r="L384" s="55"/>
      <c r="M384" s="55"/>
    </row>
    <row r="385" spans="10:13" ht="21">
      <c r="J385" s="55"/>
      <c r="K385" s="55"/>
      <c r="L385" s="55"/>
      <c r="M385" s="55"/>
    </row>
    <row r="386" spans="10:13" ht="21">
      <c r="J386" s="55"/>
      <c r="K386" s="55"/>
      <c r="L386" s="55"/>
      <c r="M386" s="55"/>
    </row>
    <row r="387" spans="10:13" ht="21">
      <c r="J387" s="55"/>
      <c r="K387" s="55"/>
      <c r="L387" s="55"/>
      <c r="M387" s="55"/>
    </row>
    <row r="388" spans="10:13" ht="21">
      <c r="J388" s="55"/>
      <c r="K388" s="55"/>
      <c r="L388" s="55"/>
      <c r="M388" s="55"/>
    </row>
    <row r="389" spans="10:13" ht="21">
      <c r="J389" s="55"/>
      <c r="K389" s="55"/>
      <c r="L389" s="55"/>
      <c r="M389" s="55"/>
    </row>
    <row r="390" spans="10:13" ht="21">
      <c r="J390" s="55"/>
      <c r="K390" s="55"/>
      <c r="L390" s="55"/>
      <c r="M390" s="55"/>
    </row>
    <row r="391" spans="10:13" ht="21">
      <c r="J391" s="55"/>
      <c r="K391" s="55"/>
      <c r="L391" s="55"/>
      <c r="M391" s="55"/>
    </row>
    <row r="392" spans="10:13" ht="21">
      <c r="J392" s="55"/>
      <c r="K392" s="55"/>
      <c r="L392" s="55"/>
      <c r="M392" s="55"/>
    </row>
    <row r="393" spans="10:13" ht="21">
      <c r="J393" s="55"/>
      <c r="K393" s="55"/>
      <c r="L393" s="55"/>
      <c r="M393" s="55"/>
    </row>
    <row r="394" spans="10:13" ht="21">
      <c r="J394" s="55"/>
      <c r="K394" s="55"/>
      <c r="L394" s="55"/>
      <c r="M394" s="55"/>
    </row>
    <row r="395" spans="10:13" ht="21">
      <c r="J395" s="55"/>
      <c r="K395" s="55"/>
      <c r="L395" s="55"/>
      <c r="M395" s="55"/>
    </row>
    <row r="396" spans="10:13" ht="21">
      <c r="J396" s="55"/>
      <c r="K396" s="55"/>
      <c r="L396" s="55"/>
      <c r="M396" s="55"/>
    </row>
    <row r="397" spans="10:13" ht="21">
      <c r="J397" s="55"/>
      <c r="K397" s="55"/>
      <c r="L397" s="55"/>
      <c r="M397" s="55"/>
    </row>
    <row r="398" spans="10:13" ht="21">
      <c r="J398" s="55"/>
      <c r="K398" s="55"/>
      <c r="L398" s="55"/>
      <c r="M398" s="55"/>
    </row>
    <row r="399" spans="10:13" ht="21">
      <c r="J399" s="55"/>
      <c r="K399" s="55"/>
      <c r="L399" s="55"/>
      <c r="M399" s="55"/>
    </row>
    <row r="400" spans="10:13" ht="21">
      <c r="J400" s="55"/>
      <c r="K400" s="55"/>
      <c r="L400" s="55"/>
      <c r="M400" s="55"/>
    </row>
    <row r="401" spans="10:13" ht="21">
      <c r="J401" s="55"/>
      <c r="K401" s="55"/>
      <c r="L401" s="55"/>
      <c r="M401" s="55"/>
    </row>
    <row r="402" spans="10:13" ht="21">
      <c r="J402" s="55"/>
      <c r="K402" s="55"/>
      <c r="L402" s="55"/>
      <c r="M402" s="55"/>
    </row>
    <row r="403" spans="10:13" ht="21">
      <c r="J403" s="55"/>
      <c r="K403" s="55"/>
      <c r="L403" s="55"/>
      <c r="M403" s="55"/>
    </row>
    <row r="404" spans="10:13" ht="21">
      <c r="J404" s="55"/>
      <c r="K404" s="55"/>
      <c r="L404" s="55"/>
      <c r="M404" s="55"/>
    </row>
    <row r="405" spans="10:13" ht="21">
      <c r="J405" s="55"/>
      <c r="K405" s="55"/>
      <c r="L405" s="55"/>
      <c r="M405" s="55"/>
    </row>
    <row r="406" spans="10:13" ht="21">
      <c r="J406" s="55"/>
      <c r="K406" s="55"/>
      <c r="L406" s="55"/>
      <c r="M406" s="55"/>
    </row>
    <row r="407" spans="10:13" ht="21">
      <c r="J407" s="55"/>
      <c r="K407" s="55"/>
      <c r="L407" s="55"/>
      <c r="M407" s="55"/>
    </row>
    <row r="408" spans="10:13" ht="21">
      <c r="J408" s="55"/>
      <c r="K408" s="55"/>
      <c r="L408" s="55"/>
      <c r="M408" s="55"/>
    </row>
    <row r="409" spans="10:13" ht="21">
      <c r="J409" s="55"/>
      <c r="K409" s="55"/>
      <c r="L409" s="55"/>
      <c r="M409" s="55"/>
    </row>
    <row r="410" spans="10:13" ht="21">
      <c r="J410" s="55"/>
      <c r="K410" s="55"/>
      <c r="L410" s="55"/>
      <c r="M410" s="55"/>
    </row>
    <row r="411" spans="10:13" ht="21">
      <c r="J411" s="55"/>
      <c r="K411" s="55"/>
      <c r="L411" s="55"/>
      <c r="M411" s="55"/>
    </row>
    <row r="412" spans="10:13" ht="21">
      <c r="J412" s="55"/>
      <c r="K412" s="55"/>
      <c r="L412" s="55"/>
      <c r="M412" s="55"/>
    </row>
    <row r="413" spans="10:13" ht="21">
      <c r="J413" s="55"/>
      <c r="K413" s="55"/>
      <c r="L413" s="55"/>
      <c r="M413" s="55"/>
    </row>
    <row r="414" spans="10:13" ht="21">
      <c r="J414" s="55"/>
      <c r="K414" s="55"/>
      <c r="L414" s="55"/>
      <c r="M414" s="55"/>
    </row>
    <row r="415" spans="10:13" ht="21">
      <c r="J415" s="55"/>
      <c r="K415" s="55"/>
      <c r="L415" s="55"/>
      <c r="M415" s="55"/>
    </row>
    <row r="416" spans="10:13" ht="21">
      <c r="J416" s="55"/>
      <c r="K416" s="55"/>
      <c r="L416" s="55"/>
      <c r="M416" s="55"/>
    </row>
    <row r="417" spans="10:13" ht="21">
      <c r="J417" s="55"/>
      <c r="K417" s="55"/>
      <c r="L417" s="55"/>
      <c r="M417" s="55"/>
    </row>
    <row r="418" spans="10:13" ht="21">
      <c r="J418" s="55"/>
      <c r="K418" s="55"/>
      <c r="L418" s="55"/>
      <c r="M418" s="55"/>
    </row>
    <row r="419" spans="10:13" ht="21">
      <c r="J419" s="55"/>
      <c r="K419" s="55"/>
      <c r="L419" s="55"/>
      <c r="M419" s="55"/>
    </row>
    <row r="420" spans="10:13" ht="21">
      <c r="J420" s="55"/>
      <c r="K420" s="55"/>
      <c r="L420" s="55"/>
      <c r="M420" s="55"/>
    </row>
    <row r="421" spans="10:13" ht="21">
      <c r="J421" s="55"/>
      <c r="K421" s="55"/>
      <c r="L421" s="55"/>
      <c r="M421" s="55"/>
    </row>
    <row r="422" spans="10:13" ht="21">
      <c r="J422" s="55"/>
      <c r="K422" s="55"/>
      <c r="L422" s="55"/>
      <c r="M422" s="55"/>
    </row>
    <row r="423" spans="10:13" ht="21">
      <c r="J423" s="55"/>
      <c r="K423" s="55"/>
      <c r="L423" s="55"/>
      <c r="M423" s="55"/>
    </row>
    <row r="424" spans="10:13" ht="21">
      <c r="J424" s="55"/>
      <c r="K424" s="55"/>
      <c r="L424" s="55"/>
      <c r="M424" s="55"/>
    </row>
    <row r="425" spans="10:13" ht="21">
      <c r="J425" s="55"/>
      <c r="K425" s="55"/>
      <c r="L425" s="55"/>
      <c r="M425" s="55"/>
    </row>
    <row r="426" spans="10:13" ht="21">
      <c r="J426" s="55"/>
      <c r="K426" s="55"/>
      <c r="L426" s="55"/>
      <c r="M426" s="55"/>
    </row>
    <row r="427" spans="10:13" ht="21">
      <c r="J427" s="55"/>
      <c r="K427" s="55"/>
      <c r="L427" s="55"/>
      <c r="M427" s="55"/>
    </row>
    <row r="428" spans="10:13" ht="21">
      <c r="J428" s="55"/>
      <c r="K428" s="55"/>
      <c r="L428" s="55"/>
      <c r="M428" s="55"/>
    </row>
    <row r="429" spans="10:13" ht="21">
      <c r="J429" s="55"/>
      <c r="K429" s="55"/>
      <c r="L429" s="55"/>
      <c r="M429" s="55"/>
    </row>
    <row r="430" spans="10:13" ht="21">
      <c r="J430" s="55"/>
      <c r="K430" s="55"/>
      <c r="L430" s="55"/>
      <c r="M430" s="55"/>
    </row>
    <row r="431" spans="10:13" ht="21">
      <c r="J431" s="55"/>
      <c r="K431" s="55"/>
      <c r="L431" s="55"/>
      <c r="M431" s="55"/>
    </row>
    <row r="432" spans="10:13" ht="21">
      <c r="J432" s="55"/>
      <c r="K432" s="55"/>
      <c r="L432" s="55"/>
      <c r="M432" s="55"/>
    </row>
    <row r="433" spans="10:13" ht="21">
      <c r="J433" s="55"/>
      <c r="K433" s="55"/>
      <c r="L433" s="55"/>
      <c r="M433" s="55"/>
    </row>
    <row r="434" spans="10:13" ht="21">
      <c r="J434" s="55"/>
      <c r="K434" s="55"/>
      <c r="L434" s="55"/>
      <c r="M434" s="55"/>
    </row>
    <row r="435" spans="10:13" ht="21">
      <c r="J435" s="55"/>
      <c r="K435" s="55"/>
      <c r="L435" s="55"/>
      <c r="M435" s="55"/>
    </row>
    <row r="436" spans="10:13" ht="21">
      <c r="J436" s="55"/>
      <c r="K436" s="55"/>
      <c r="L436" s="55"/>
      <c r="M436" s="55"/>
    </row>
    <row r="437" spans="10:13" ht="21">
      <c r="J437" s="55"/>
      <c r="K437" s="55"/>
      <c r="L437" s="55"/>
      <c r="M437" s="55"/>
    </row>
    <row r="438" spans="10:13" ht="21">
      <c r="J438" s="55"/>
      <c r="K438" s="55"/>
      <c r="L438" s="55"/>
      <c r="M438" s="55"/>
    </row>
    <row r="439" spans="10:13" ht="21">
      <c r="J439" s="55"/>
      <c r="K439" s="55"/>
      <c r="L439" s="55"/>
      <c r="M439" s="55"/>
    </row>
    <row r="440" spans="10:13" ht="21">
      <c r="J440" s="55"/>
      <c r="K440" s="55"/>
      <c r="L440" s="55"/>
      <c r="M440" s="55"/>
    </row>
    <row r="441" spans="10:13" ht="21">
      <c r="J441" s="55"/>
      <c r="K441" s="55"/>
      <c r="L441" s="55"/>
      <c r="M441" s="55"/>
    </row>
    <row r="442" spans="10:13" ht="21">
      <c r="J442" s="55"/>
      <c r="K442" s="55"/>
      <c r="L442" s="55"/>
      <c r="M442" s="55"/>
    </row>
    <row r="443" spans="10:13" ht="21">
      <c r="J443" s="55"/>
      <c r="K443" s="55"/>
      <c r="L443" s="55"/>
      <c r="M443" s="55"/>
    </row>
    <row r="444" spans="10:13" ht="21">
      <c r="J444" s="55"/>
      <c r="K444" s="55"/>
      <c r="L444" s="55"/>
      <c r="M444" s="55"/>
    </row>
    <row r="445" spans="10:13" ht="21">
      <c r="J445" s="55"/>
      <c r="K445" s="55"/>
      <c r="L445" s="55"/>
      <c r="M445" s="55"/>
    </row>
    <row r="446" spans="10:13" ht="21">
      <c r="J446" s="55"/>
      <c r="K446" s="55"/>
      <c r="L446" s="55"/>
      <c r="M446" s="55"/>
    </row>
    <row r="447" spans="10:13" ht="21">
      <c r="J447" s="55"/>
      <c r="K447" s="55"/>
      <c r="L447" s="55"/>
      <c r="M447" s="55"/>
    </row>
    <row r="448" spans="10:13" ht="21">
      <c r="J448" s="55"/>
      <c r="K448" s="55"/>
      <c r="L448" s="55"/>
      <c r="M448" s="55"/>
    </row>
    <row r="449" spans="10:13" ht="21">
      <c r="J449" s="55"/>
      <c r="K449" s="55"/>
      <c r="L449" s="55"/>
      <c r="M449" s="55"/>
    </row>
    <row r="450" spans="10:13" ht="21">
      <c r="J450" s="55"/>
      <c r="K450" s="55"/>
      <c r="L450" s="55"/>
      <c r="M450" s="55"/>
    </row>
    <row r="451" spans="10:13" ht="21">
      <c r="J451" s="55"/>
      <c r="K451" s="55"/>
      <c r="L451" s="55"/>
      <c r="M451" s="55"/>
    </row>
    <row r="452" spans="10:13" ht="21">
      <c r="J452" s="55"/>
      <c r="K452" s="55"/>
      <c r="L452" s="55"/>
      <c r="M452" s="55"/>
    </row>
    <row r="453" spans="10:13" ht="21">
      <c r="J453" s="55"/>
      <c r="K453" s="55"/>
      <c r="L453" s="55"/>
      <c r="M453" s="55"/>
    </row>
    <row r="454" spans="10:13" ht="21">
      <c r="J454" s="55"/>
      <c r="K454" s="55"/>
      <c r="L454" s="55"/>
      <c r="M454" s="55"/>
    </row>
    <row r="455" spans="10:13" ht="21">
      <c r="J455" s="55"/>
      <c r="K455" s="55"/>
      <c r="L455" s="55"/>
      <c r="M455" s="55"/>
    </row>
    <row r="456" spans="10:13" ht="21">
      <c r="J456" s="55"/>
      <c r="K456" s="55"/>
      <c r="L456" s="55"/>
      <c r="M456" s="55"/>
    </row>
    <row r="457" spans="10:13" ht="21">
      <c r="J457" s="55"/>
      <c r="K457" s="55"/>
      <c r="L457" s="55"/>
      <c r="M457" s="55"/>
    </row>
    <row r="458" spans="10:13" ht="21">
      <c r="J458" s="55"/>
      <c r="K458" s="55"/>
      <c r="L458" s="55"/>
      <c r="M458" s="55"/>
    </row>
    <row r="459" spans="10:13" ht="21">
      <c r="J459" s="55"/>
      <c r="K459" s="55"/>
      <c r="L459" s="55"/>
      <c r="M459" s="55"/>
    </row>
    <row r="460" spans="10:13" ht="21">
      <c r="J460" s="55"/>
      <c r="K460" s="55"/>
      <c r="L460" s="55"/>
      <c r="M460" s="55"/>
    </row>
    <row r="461" spans="10:13" ht="21">
      <c r="J461" s="55"/>
      <c r="K461" s="55"/>
      <c r="L461" s="55"/>
      <c r="M461" s="55"/>
    </row>
    <row r="462" spans="10:13" ht="21">
      <c r="J462" s="55"/>
      <c r="K462" s="55"/>
      <c r="L462" s="55"/>
      <c r="M462" s="55"/>
    </row>
    <row r="463" spans="10:13" ht="21">
      <c r="J463" s="55"/>
      <c r="K463" s="55"/>
      <c r="L463" s="55"/>
      <c r="M463" s="55"/>
    </row>
    <row r="464" spans="10:13" ht="21">
      <c r="J464" s="55"/>
      <c r="K464" s="55"/>
      <c r="L464" s="55"/>
      <c r="M464" s="55"/>
    </row>
    <row r="465" spans="10:13" ht="21">
      <c r="J465" s="55"/>
      <c r="K465" s="55"/>
      <c r="L465" s="55"/>
      <c r="M465" s="55"/>
    </row>
    <row r="466" spans="10:13" ht="21">
      <c r="J466" s="55"/>
      <c r="K466" s="55"/>
      <c r="L466" s="55"/>
      <c r="M466" s="55"/>
    </row>
    <row r="467" spans="10:13" ht="21">
      <c r="J467" s="55"/>
      <c r="K467" s="55"/>
      <c r="L467" s="55"/>
      <c r="M467" s="55"/>
    </row>
    <row r="468" spans="10:13" ht="21">
      <c r="J468" s="55"/>
      <c r="K468" s="55"/>
      <c r="L468" s="55"/>
      <c r="M468" s="55"/>
    </row>
    <row r="469" spans="10:13" ht="21">
      <c r="J469" s="55"/>
      <c r="K469" s="55"/>
      <c r="L469" s="55"/>
      <c r="M469" s="55"/>
    </row>
    <row r="470" spans="10:13" ht="21">
      <c r="J470" s="55"/>
      <c r="K470" s="55"/>
      <c r="L470" s="55"/>
      <c r="M470" s="55"/>
    </row>
    <row r="471" spans="10:13" ht="21">
      <c r="J471" s="55"/>
      <c r="K471" s="55"/>
      <c r="L471" s="55"/>
      <c r="M471" s="55"/>
    </row>
    <row r="472" spans="10:13" ht="21">
      <c r="J472" s="55"/>
      <c r="K472" s="55"/>
      <c r="L472" s="55"/>
      <c r="M472" s="55"/>
    </row>
    <row r="473" spans="10:13" ht="21">
      <c r="J473" s="55"/>
      <c r="K473" s="55"/>
      <c r="L473" s="55"/>
      <c r="M473" s="55"/>
    </row>
    <row r="474" spans="10:13" ht="21">
      <c r="J474" s="55"/>
      <c r="K474" s="55"/>
      <c r="L474" s="55"/>
      <c r="M474" s="55"/>
    </row>
    <row r="475" spans="10:13" ht="21">
      <c r="J475" s="55"/>
      <c r="K475" s="55"/>
      <c r="L475" s="55"/>
      <c r="M475" s="55"/>
    </row>
    <row r="476" spans="10:13" ht="21">
      <c r="J476" s="55"/>
      <c r="K476" s="55"/>
      <c r="L476" s="55"/>
      <c r="M476" s="55"/>
    </row>
    <row r="477" spans="10:13" ht="21">
      <c r="J477" s="55"/>
      <c r="K477" s="55"/>
      <c r="L477" s="55"/>
      <c r="M477" s="55"/>
    </row>
    <row r="478" spans="10:13" ht="21">
      <c r="J478" s="55"/>
      <c r="K478" s="55"/>
      <c r="L478" s="55"/>
      <c r="M478" s="55"/>
    </row>
    <row r="479" spans="10:13" ht="21">
      <c r="J479" s="55"/>
      <c r="K479" s="55"/>
      <c r="L479" s="55"/>
      <c r="M479" s="55"/>
    </row>
    <row r="480" spans="10:13" ht="21">
      <c r="J480" s="55"/>
      <c r="K480" s="55"/>
      <c r="L480" s="55"/>
      <c r="M480" s="55"/>
    </row>
    <row r="481" spans="10:13" ht="21">
      <c r="J481" s="55"/>
      <c r="K481" s="55"/>
      <c r="L481" s="55"/>
      <c r="M481" s="55"/>
    </row>
    <row r="482" spans="10:13" ht="21">
      <c r="J482" s="55"/>
      <c r="K482" s="55"/>
      <c r="L482" s="55"/>
      <c r="M482" s="55"/>
    </row>
    <row r="483" spans="10:13" ht="21">
      <c r="J483" s="55"/>
      <c r="K483" s="55"/>
      <c r="L483" s="55"/>
      <c r="M483" s="55"/>
    </row>
    <row r="484" spans="10:13" ht="21">
      <c r="J484" s="55"/>
      <c r="K484" s="55"/>
      <c r="L484" s="55"/>
      <c r="M484" s="55"/>
    </row>
    <row r="485" spans="10:13" ht="21">
      <c r="J485" s="55"/>
      <c r="K485" s="55"/>
      <c r="L485" s="55"/>
      <c r="M485" s="55"/>
    </row>
    <row r="486" spans="10:13" ht="21">
      <c r="J486" s="55"/>
      <c r="K486" s="55"/>
      <c r="L486" s="55"/>
      <c r="M486" s="55"/>
    </row>
    <row r="487" spans="10:13" ht="21">
      <c r="J487" s="55"/>
      <c r="K487" s="55"/>
      <c r="L487" s="55"/>
      <c r="M487" s="55"/>
    </row>
    <row r="488" spans="10:13" ht="21">
      <c r="J488" s="55"/>
      <c r="K488" s="55"/>
      <c r="L488" s="55"/>
      <c r="M488" s="55"/>
    </row>
    <row r="489" spans="10:13" ht="21">
      <c r="J489" s="55"/>
      <c r="K489" s="55"/>
      <c r="L489" s="55"/>
      <c r="M489" s="55"/>
    </row>
    <row r="490" spans="10:13" ht="21">
      <c r="J490" s="55"/>
      <c r="K490" s="55"/>
      <c r="L490" s="55"/>
      <c r="M490" s="55"/>
    </row>
    <row r="491" spans="10:13" ht="21">
      <c r="J491" s="55"/>
      <c r="K491" s="55"/>
      <c r="L491" s="55"/>
      <c r="M491" s="55"/>
    </row>
    <row r="492" spans="10:13" ht="21">
      <c r="J492" s="55"/>
      <c r="K492" s="55"/>
      <c r="L492" s="55"/>
      <c r="M492" s="55"/>
    </row>
    <row r="493" spans="10:13" ht="21">
      <c r="J493" s="55"/>
      <c r="K493" s="55"/>
      <c r="L493" s="55"/>
      <c r="M493" s="55"/>
    </row>
    <row r="494" spans="10:13" ht="21">
      <c r="J494" s="55"/>
      <c r="K494" s="55"/>
      <c r="L494" s="55"/>
      <c r="M494" s="55"/>
    </row>
    <row r="495" spans="10:13" ht="21">
      <c r="J495" s="55"/>
      <c r="K495" s="55"/>
      <c r="L495" s="55"/>
      <c r="M495" s="55"/>
    </row>
    <row r="496" spans="10:13" ht="21">
      <c r="J496" s="55"/>
      <c r="K496" s="55"/>
      <c r="L496" s="55"/>
      <c r="M496" s="55"/>
    </row>
    <row r="497" spans="10:13" ht="21">
      <c r="J497" s="55"/>
      <c r="K497" s="55"/>
      <c r="L497" s="55"/>
      <c r="M497" s="55"/>
    </row>
    <row r="498" spans="10:13" ht="21">
      <c r="J498" s="55"/>
      <c r="K498" s="55"/>
      <c r="L498" s="55"/>
      <c r="M498" s="55"/>
    </row>
    <row r="499" spans="10:13" ht="21">
      <c r="J499" s="55"/>
      <c r="K499" s="55"/>
      <c r="L499" s="55"/>
      <c r="M499" s="55"/>
    </row>
    <row r="500" spans="10:13" ht="21">
      <c r="J500" s="55"/>
      <c r="K500" s="55"/>
      <c r="L500" s="55"/>
      <c r="M500" s="55"/>
    </row>
    <row r="501" spans="10:13" ht="21">
      <c r="J501" s="55"/>
      <c r="K501" s="55"/>
      <c r="L501" s="55"/>
      <c r="M501" s="55"/>
    </row>
    <row r="502" spans="10:13" ht="21">
      <c r="J502" s="55"/>
      <c r="K502" s="55"/>
      <c r="L502" s="55"/>
      <c r="M502" s="55"/>
    </row>
    <row r="503" spans="10:13" ht="21">
      <c r="J503" s="55"/>
      <c r="K503" s="55"/>
      <c r="L503" s="55"/>
      <c r="M503" s="55"/>
    </row>
    <row r="504" spans="10:13" ht="21">
      <c r="J504" s="55"/>
      <c r="K504" s="55"/>
      <c r="L504" s="55"/>
      <c r="M504" s="55"/>
    </row>
    <row r="505" spans="10:13" ht="21">
      <c r="J505" s="55"/>
      <c r="K505" s="55"/>
      <c r="L505" s="55"/>
      <c r="M505" s="55"/>
    </row>
    <row r="506" spans="10:13" ht="21">
      <c r="J506" s="55"/>
      <c r="K506" s="55"/>
      <c r="L506" s="55"/>
      <c r="M506" s="55"/>
    </row>
    <row r="507" spans="10:13" ht="21">
      <c r="J507" s="55"/>
      <c r="K507" s="55"/>
      <c r="L507" s="55"/>
      <c r="M507" s="55"/>
    </row>
    <row r="508" spans="10:13" ht="21">
      <c r="J508" s="55"/>
      <c r="K508" s="55"/>
      <c r="L508" s="55"/>
      <c r="M508" s="55"/>
    </row>
    <row r="509" spans="10:13" ht="21">
      <c r="J509" s="55"/>
      <c r="K509" s="55"/>
      <c r="L509" s="55"/>
      <c r="M509" s="55"/>
    </row>
    <row r="510" spans="10:13" ht="21">
      <c r="J510" s="55"/>
      <c r="K510" s="55"/>
      <c r="L510" s="55"/>
      <c r="M510" s="55"/>
    </row>
    <row r="511" spans="10:13" ht="21">
      <c r="J511" s="55"/>
      <c r="K511" s="55"/>
      <c r="L511" s="55"/>
      <c r="M511" s="55"/>
    </row>
    <row r="512" spans="10:13" ht="21">
      <c r="J512" s="55"/>
      <c r="K512" s="55"/>
      <c r="L512" s="55"/>
      <c r="M512" s="55"/>
    </row>
    <row r="513" spans="10:13" ht="21">
      <c r="J513" s="55"/>
      <c r="K513" s="55"/>
      <c r="L513" s="55"/>
      <c r="M513" s="55"/>
    </row>
    <row r="514" spans="10:13" ht="21">
      <c r="J514" s="55"/>
      <c r="K514" s="55"/>
      <c r="L514" s="55"/>
      <c r="M514" s="55"/>
    </row>
    <row r="515" spans="10:13" ht="21">
      <c r="J515" s="55"/>
      <c r="K515" s="55"/>
      <c r="L515" s="55"/>
      <c r="M515" s="55"/>
    </row>
    <row r="516" spans="10:13" ht="21">
      <c r="J516" s="55"/>
      <c r="K516" s="55"/>
      <c r="L516" s="55"/>
      <c r="M516" s="55"/>
    </row>
    <row r="517" spans="10:13" ht="21">
      <c r="J517" s="55"/>
      <c r="K517" s="55"/>
      <c r="L517" s="55"/>
      <c r="M517" s="55"/>
    </row>
    <row r="518" spans="10:13" ht="21">
      <c r="J518" s="55"/>
      <c r="K518" s="55"/>
      <c r="L518" s="55"/>
      <c r="M518" s="55"/>
    </row>
    <row r="519" spans="10:13" ht="21">
      <c r="J519" s="55"/>
      <c r="K519" s="55"/>
      <c r="L519" s="55"/>
      <c r="M519" s="55"/>
    </row>
    <row r="520" spans="10:13" ht="21">
      <c r="J520" s="55"/>
      <c r="K520" s="55"/>
      <c r="L520" s="55"/>
      <c r="M520" s="55"/>
    </row>
    <row r="521" spans="10:13" ht="21">
      <c r="J521" s="55"/>
      <c r="K521" s="55"/>
      <c r="L521" s="55"/>
      <c r="M521" s="55"/>
    </row>
    <row r="522" spans="10:13" ht="21">
      <c r="J522" s="55"/>
      <c r="K522" s="55"/>
      <c r="L522" s="55"/>
      <c r="M522" s="55"/>
    </row>
    <row r="523" spans="10:13" ht="21">
      <c r="J523" s="55"/>
      <c r="K523" s="55"/>
      <c r="L523" s="55"/>
      <c r="M523" s="55"/>
    </row>
    <row r="524" spans="10:13" ht="21">
      <c r="J524" s="55"/>
      <c r="K524" s="55"/>
      <c r="L524" s="55"/>
      <c r="M524" s="55"/>
    </row>
    <row r="525" spans="10:13" ht="21">
      <c r="J525" s="55"/>
      <c r="K525" s="55"/>
      <c r="L525" s="55"/>
      <c r="M525" s="55"/>
    </row>
    <row r="526" spans="10:13" ht="21">
      <c r="J526" s="55"/>
      <c r="K526" s="55"/>
      <c r="L526" s="55"/>
      <c r="M526" s="55"/>
    </row>
    <row r="527" spans="10:13" ht="21">
      <c r="J527" s="55"/>
      <c r="K527" s="55"/>
      <c r="L527" s="55"/>
      <c r="M527" s="55"/>
    </row>
    <row r="528" spans="10:13" ht="21">
      <c r="J528" s="55"/>
      <c r="K528" s="55"/>
      <c r="L528" s="55"/>
      <c r="M528" s="55"/>
    </row>
    <row r="529" spans="10:13" ht="21">
      <c r="J529" s="55"/>
      <c r="K529" s="55"/>
      <c r="L529" s="55"/>
      <c r="M529" s="55"/>
    </row>
    <row r="530" spans="10:13" ht="21">
      <c r="J530" s="55"/>
      <c r="K530" s="55"/>
      <c r="L530" s="55"/>
      <c r="M530" s="55"/>
    </row>
    <row r="531" spans="10:13" ht="21">
      <c r="J531" s="55"/>
      <c r="K531" s="55"/>
      <c r="L531" s="55"/>
      <c r="M531" s="55"/>
    </row>
    <row r="532" spans="10:13" ht="21">
      <c r="J532" s="55"/>
      <c r="K532" s="55"/>
      <c r="L532" s="55"/>
      <c r="M532" s="55"/>
    </row>
    <row r="533" spans="10:13" ht="21">
      <c r="J533" s="55"/>
      <c r="K533" s="55"/>
      <c r="L533" s="55"/>
      <c r="M533" s="55"/>
    </row>
    <row r="534" spans="10:13" ht="21">
      <c r="J534" s="55"/>
      <c r="K534" s="55"/>
      <c r="L534" s="55"/>
      <c r="M534" s="55"/>
    </row>
    <row r="535" spans="10:13" ht="21">
      <c r="J535" s="55"/>
      <c r="K535" s="55"/>
      <c r="L535" s="55"/>
      <c r="M535" s="55"/>
    </row>
    <row r="536" spans="10:13" ht="21">
      <c r="J536" s="55"/>
      <c r="K536" s="55"/>
      <c r="L536" s="55"/>
      <c r="M536" s="55"/>
    </row>
    <row r="537" spans="10:13" ht="21">
      <c r="J537" s="55"/>
      <c r="K537" s="55"/>
      <c r="L537" s="55"/>
      <c r="M537" s="55"/>
    </row>
    <row r="538" spans="10:13" ht="21">
      <c r="J538" s="55"/>
      <c r="K538" s="55"/>
      <c r="L538" s="55"/>
      <c r="M538" s="55"/>
    </row>
  </sheetData>
  <mergeCells count="12">
    <mergeCell ref="A19:M19"/>
    <mergeCell ref="A27:M27"/>
    <mergeCell ref="A3:A5"/>
    <mergeCell ref="F3:I3"/>
    <mergeCell ref="B3:E3"/>
    <mergeCell ref="A1:M1"/>
    <mergeCell ref="A2:M2"/>
    <mergeCell ref="C4:E4"/>
    <mergeCell ref="G4:I4"/>
    <mergeCell ref="M3:M5"/>
    <mergeCell ref="J3:L3"/>
    <mergeCell ref="J4:L4"/>
  </mergeCells>
  <printOptions/>
  <pageMargins left="0.35433070866141736" right="0.196850393700787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ละมัย</oddFooter>
  </headerFooter>
  <rowBreaks count="1" manualBreakCount="1">
    <brk id="2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18"/>
  <sheetViews>
    <sheetView workbookViewId="0" topLeftCell="A1">
      <selection activeCell="A3" sqref="A3:A5"/>
    </sheetView>
  </sheetViews>
  <sheetFormatPr defaultColWidth="9.140625" defaultRowHeight="12.75"/>
  <cols>
    <col min="1" max="1" width="28.28125" style="1" customWidth="1"/>
    <col min="2" max="2" width="7.7109375" style="1" customWidth="1"/>
    <col min="3" max="5" width="5.8515625" style="1" customWidth="1"/>
    <col min="6" max="6" width="7.7109375" style="1" customWidth="1"/>
    <col min="7" max="9" width="5.8515625" style="1" customWidth="1"/>
    <col min="10" max="12" width="6.421875" style="1" customWidth="1"/>
    <col min="13" max="13" width="10.00390625" style="1" customWidth="1"/>
    <col min="14" max="16384" width="9.140625" style="1" customWidth="1"/>
  </cols>
  <sheetData>
    <row r="1" spans="1:13" ht="23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.75" thickBot="1">
      <c r="A2" s="94" t="s">
        <v>357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">
      <c r="A3" s="101" t="s">
        <v>5</v>
      </c>
      <c r="B3" s="103" t="s">
        <v>331</v>
      </c>
      <c r="C3" s="103"/>
      <c r="D3" s="103"/>
      <c r="E3" s="103"/>
      <c r="F3" s="103" t="s">
        <v>253</v>
      </c>
      <c r="G3" s="103"/>
      <c r="H3" s="103"/>
      <c r="I3" s="103"/>
      <c r="J3" s="107" t="s">
        <v>9</v>
      </c>
      <c r="K3" s="108"/>
      <c r="L3" s="108"/>
      <c r="M3" s="104" t="s">
        <v>277</v>
      </c>
    </row>
    <row r="4" spans="1:13" ht="21">
      <c r="A4" s="102"/>
      <c r="B4" s="43" t="s">
        <v>274</v>
      </c>
      <c r="C4" s="95" t="s">
        <v>279</v>
      </c>
      <c r="D4" s="96"/>
      <c r="E4" s="97"/>
      <c r="F4" s="42" t="s">
        <v>274</v>
      </c>
      <c r="G4" s="95" t="s">
        <v>279</v>
      </c>
      <c r="H4" s="96"/>
      <c r="I4" s="97"/>
      <c r="J4" s="83" t="s">
        <v>280</v>
      </c>
      <c r="K4" s="84"/>
      <c r="L4" s="84"/>
      <c r="M4" s="105"/>
    </row>
    <row r="5" spans="1:13" ht="21">
      <c r="A5" s="102"/>
      <c r="B5" s="44" t="s">
        <v>278</v>
      </c>
      <c r="C5" s="2" t="s">
        <v>275</v>
      </c>
      <c r="D5" s="2" t="s">
        <v>276</v>
      </c>
      <c r="E5" s="2" t="s">
        <v>281</v>
      </c>
      <c r="F5" s="44" t="s">
        <v>278</v>
      </c>
      <c r="G5" s="2" t="s">
        <v>275</v>
      </c>
      <c r="H5" s="2" t="s">
        <v>276</v>
      </c>
      <c r="I5" s="2" t="s">
        <v>281</v>
      </c>
      <c r="J5" s="2" t="s">
        <v>275</v>
      </c>
      <c r="K5" s="2" t="s">
        <v>276</v>
      </c>
      <c r="L5" s="41" t="s">
        <v>281</v>
      </c>
      <c r="M5" s="106"/>
    </row>
    <row r="6" spans="1:13" ht="21">
      <c r="A6" s="98" t="s">
        <v>284</v>
      </c>
      <c r="B6" s="99"/>
      <c r="C6" s="99"/>
      <c r="D6" s="99"/>
      <c r="E6" s="99"/>
      <c r="F6" s="99"/>
      <c r="G6" s="99"/>
      <c r="H6" s="99"/>
      <c r="I6" s="99"/>
      <c r="J6" s="85"/>
      <c r="K6" s="85"/>
      <c r="L6" s="85"/>
      <c r="M6" s="109"/>
    </row>
    <row r="7" spans="1:13" s="10" customFormat="1" ht="21">
      <c r="A7" s="9" t="s">
        <v>13</v>
      </c>
      <c r="B7" s="3">
        <v>40</v>
      </c>
      <c r="C7" s="3">
        <v>15</v>
      </c>
      <c r="D7" s="3">
        <v>0</v>
      </c>
      <c r="E7" s="3">
        <v>3</v>
      </c>
      <c r="F7" s="3">
        <v>40</v>
      </c>
      <c r="G7" s="3">
        <v>15</v>
      </c>
      <c r="H7" s="3">
        <v>0</v>
      </c>
      <c r="I7" s="3">
        <v>4</v>
      </c>
      <c r="J7" s="45">
        <f>(B7*C7+F7*G7)/36</f>
        <v>33.33</v>
      </c>
      <c r="K7" s="45">
        <f>(B7*D7+F7*H7)/36</f>
        <v>0</v>
      </c>
      <c r="L7" s="45">
        <f>(B7*E7+F7*I7)/36</f>
        <v>7.78</v>
      </c>
      <c r="M7" s="46">
        <f>SUM(J7:L7)</f>
        <v>41.11</v>
      </c>
    </row>
    <row r="8" spans="1:13" s="10" customFormat="1" ht="21">
      <c r="A8" s="9" t="s">
        <v>12</v>
      </c>
      <c r="B8" s="3">
        <v>27</v>
      </c>
      <c r="C8" s="3">
        <v>15</v>
      </c>
      <c r="D8" s="3">
        <v>3</v>
      </c>
      <c r="E8" s="3">
        <v>4</v>
      </c>
      <c r="F8" s="3">
        <v>36</v>
      </c>
      <c r="G8" s="3">
        <v>17</v>
      </c>
      <c r="H8" s="3">
        <v>3</v>
      </c>
      <c r="I8" s="3">
        <v>1</v>
      </c>
      <c r="J8" s="45">
        <f>(B8*C8+F8*G8)/36</f>
        <v>28.25</v>
      </c>
      <c r="K8" s="45">
        <f>(B8*D8+F8*H8)/36</f>
        <v>5.25</v>
      </c>
      <c r="L8" s="45">
        <f>(B8*E8+F8*I8)/36</f>
        <v>4</v>
      </c>
      <c r="M8" s="46">
        <f>SUM(J8:L8)</f>
        <v>37.5</v>
      </c>
    </row>
    <row r="9" spans="1:13" s="10" customFormat="1" ht="21">
      <c r="A9" s="9" t="s">
        <v>22</v>
      </c>
      <c r="B9" s="3">
        <v>25</v>
      </c>
      <c r="C9" s="3">
        <v>14</v>
      </c>
      <c r="D9" s="3">
        <v>0</v>
      </c>
      <c r="E9" s="3">
        <v>3</v>
      </c>
      <c r="F9" s="3">
        <v>24</v>
      </c>
      <c r="G9" s="3">
        <v>17</v>
      </c>
      <c r="H9" s="3">
        <v>0</v>
      </c>
      <c r="I9" s="3">
        <v>3</v>
      </c>
      <c r="J9" s="45">
        <f>(B9*C9+F9*G9)/36</f>
        <v>21.06</v>
      </c>
      <c r="K9" s="45">
        <f>(B9*D9+F9*H9)/36</f>
        <v>0</v>
      </c>
      <c r="L9" s="45">
        <f>(B9*E9+F9*I9)/36</f>
        <v>4.08</v>
      </c>
      <c r="M9" s="46">
        <f>SUM(J9:L9)</f>
        <v>25.14</v>
      </c>
    </row>
    <row r="10" spans="1:13" s="10" customFormat="1" ht="21">
      <c r="A10" s="9" t="s">
        <v>23</v>
      </c>
      <c r="B10" s="3">
        <v>33</v>
      </c>
      <c r="C10" s="3">
        <v>12</v>
      </c>
      <c r="D10" s="3">
        <v>0</v>
      </c>
      <c r="E10" s="3">
        <v>0</v>
      </c>
      <c r="F10" s="3">
        <v>26</v>
      </c>
      <c r="G10" s="3">
        <v>14</v>
      </c>
      <c r="H10" s="3">
        <v>0</v>
      </c>
      <c r="I10" s="3">
        <v>3</v>
      </c>
      <c r="J10" s="45">
        <f>(B10*C10+F10*G10)/36</f>
        <v>21.11</v>
      </c>
      <c r="K10" s="45">
        <f>(B10*D10+F10*H10)/36</f>
        <v>0</v>
      </c>
      <c r="L10" s="45">
        <f>(B10*E10+F10*I10)/36</f>
        <v>2.17</v>
      </c>
      <c r="M10" s="46">
        <f>SUM(J10:L10)</f>
        <v>23.28</v>
      </c>
    </row>
    <row r="11" spans="1:13" s="10" customFormat="1" ht="21">
      <c r="A11" s="9" t="s">
        <v>256</v>
      </c>
      <c r="B11" s="3">
        <v>0</v>
      </c>
      <c r="C11" s="3"/>
      <c r="D11" s="3"/>
      <c r="E11" s="3"/>
      <c r="F11" s="3">
        <v>6</v>
      </c>
      <c r="G11" s="3"/>
      <c r="H11" s="3"/>
      <c r="I11" s="3">
        <v>0</v>
      </c>
      <c r="J11" s="40">
        <f>(B11*C11+F11*G11)/36</f>
        <v>0</v>
      </c>
      <c r="K11" s="40">
        <f>(B11*D11+F11*H11)/36</f>
        <v>0</v>
      </c>
      <c r="L11" s="40">
        <f>(B11*E11+F11*I11)/36</f>
        <v>0</v>
      </c>
      <c r="M11" s="46">
        <f>SUM(J11:L11)</f>
        <v>0</v>
      </c>
    </row>
    <row r="12" spans="1:14" s="10" customFormat="1" ht="21">
      <c r="A12" s="11" t="s">
        <v>183</v>
      </c>
      <c r="B12" s="6">
        <f>SUM(B7:B11)</f>
        <v>125</v>
      </c>
      <c r="C12" s="6"/>
      <c r="D12" s="6"/>
      <c r="E12" s="6"/>
      <c r="F12" s="6">
        <f>SUM(F7:F11)</f>
        <v>132</v>
      </c>
      <c r="G12" s="6"/>
      <c r="H12" s="6"/>
      <c r="I12" s="6"/>
      <c r="J12" s="47">
        <f>SUM(J7:J11)</f>
        <v>103.75</v>
      </c>
      <c r="K12" s="47">
        <f>SUM(K7:K11)</f>
        <v>5.25</v>
      </c>
      <c r="L12" s="47">
        <f>SUM(L7:L11)</f>
        <v>18.03</v>
      </c>
      <c r="M12" s="48">
        <f>SUM(M7:M11)</f>
        <v>127.03</v>
      </c>
      <c r="N12" s="75"/>
    </row>
    <row r="13" spans="1:13" ht="21">
      <c r="A13" s="98" t="s">
        <v>285</v>
      </c>
      <c r="B13" s="99"/>
      <c r="C13" s="99"/>
      <c r="D13" s="99"/>
      <c r="E13" s="99"/>
      <c r="F13" s="99"/>
      <c r="G13" s="99"/>
      <c r="H13" s="99"/>
      <c r="I13" s="99"/>
      <c r="J13" s="85"/>
      <c r="K13" s="85"/>
      <c r="L13" s="85"/>
      <c r="M13" s="109"/>
    </row>
    <row r="14" spans="1:13" s="10" customFormat="1" ht="21">
      <c r="A14" s="9" t="s">
        <v>13</v>
      </c>
      <c r="B14" s="3">
        <v>65</v>
      </c>
      <c r="C14" s="3">
        <v>12</v>
      </c>
      <c r="D14" s="3">
        <v>3</v>
      </c>
      <c r="E14" s="3">
        <v>3</v>
      </c>
      <c r="F14" s="3">
        <v>68</v>
      </c>
      <c r="G14" s="3">
        <v>15</v>
      </c>
      <c r="H14" s="3">
        <v>0</v>
      </c>
      <c r="I14" s="3">
        <v>4</v>
      </c>
      <c r="J14" s="45">
        <f>(B14*C14+F14*G14)/36</f>
        <v>50</v>
      </c>
      <c r="K14" s="45">
        <f>(B14*D14+F14*H14)/36</f>
        <v>5.42</v>
      </c>
      <c r="L14" s="45">
        <f>(B14*E14+F14*I14)/36</f>
        <v>12.97</v>
      </c>
      <c r="M14" s="46">
        <f>SUM(J14:L14)</f>
        <v>68.39</v>
      </c>
    </row>
    <row r="15" spans="1:13" s="10" customFormat="1" ht="21">
      <c r="A15" s="9" t="s">
        <v>12</v>
      </c>
      <c r="B15" s="3">
        <v>28</v>
      </c>
      <c r="C15" s="3">
        <v>15</v>
      </c>
      <c r="D15" s="3">
        <v>3</v>
      </c>
      <c r="E15" s="3">
        <v>1</v>
      </c>
      <c r="F15" s="3">
        <v>59</v>
      </c>
      <c r="G15" s="3">
        <v>17</v>
      </c>
      <c r="H15" s="3">
        <v>0</v>
      </c>
      <c r="I15" s="3">
        <v>3</v>
      </c>
      <c r="J15" s="45">
        <f>(B15*C15+F15*G15)/36</f>
        <v>39.53</v>
      </c>
      <c r="K15" s="45">
        <f>(B15*D15+F15*H15)/36</f>
        <v>2.33</v>
      </c>
      <c r="L15" s="45">
        <f>(B15*E15+F15*I15)/36</f>
        <v>5.69</v>
      </c>
      <c r="M15" s="46">
        <f>SUM(J15:L15)</f>
        <v>47.55</v>
      </c>
    </row>
    <row r="16" spans="1:13" s="10" customFormat="1" ht="21">
      <c r="A16" s="9" t="s">
        <v>22</v>
      </c>
      <c r="B16" s="3">
        <v>31</v>
      </c>
      <c r="C16" s="3">
        <v>12</v>
      </c>
      <c r="D16" s="3">
        <v>0</v>
      </c>
      <c r="E16" s="3">
        <v>3</v>
      </c>
      <c r="F16" s="3">
        <v>27</v>
      </c>
      <c r="G16" s="3">
        <v>18</v>
      </c>
      <c r="H16" s="3">
        <v>0</v>
      </c>
      <c r="I16" s="3">
        <v>0</v>
      </c>
      <c r="J16" s="45">
        <f>(B16*C16+F16*G16)/36</f>
        <v>23.83</v>
      </c>
      <c r="K16" s="45">
        <f>(B16*D16+F16*H16)/36</f>
        <v>0</v>
      </c>
      <c r="L16" s="45">
        <f>(B16*E16+F16*I16)/36</f>
        <v>2.58</v>
      </c>
      <c r="M16" s="46">
        <f>SUM(J16:L16)</f>
        <v>26.41</v>
      </c>
    </row>
    <row r="17" spans="1:13" s="10" customFormat="1" ht="21">
      <c r="A17" s="9" t="s">
        <v>23</v>
      </c>
      <c r="B17" s="3">
        <v>45</v>
      </c>
      <c r="C17" s="3">
        <v>12</v>
      </c>
      <c r="D17" s="3">
        <v>0</v>
      </c>
      <c r="E17" s="3">
        <v>0</v>
      </c>
      <c r="F17" s="3">
        <v>30</v>
      </c>
      <c r="G17" s="3">
        <v>15</v>
      </c>
      <c r="H17" s="3">
        <v>0</v>
      </c>
      <c r="I17" s="3">
        <v>3</v>
      </c>
      <c r="J17" s="45">
        <f>(B17*C17+F17*G17)/36</f>
        <v>27.5</v>
      </c>
      <c r="K17" s="45">
        <f>(B17*D17+F17*H17)/36</f>
        <v>0</v>
      </c>
      <c r="L17" s="45">
        <f>(B17*E17+F17*I17)/36</f>
        <v>2.5</v>
      </c>
      <c r="M17" s="46">
        <f>SUM(J17:L17)</f>
        <v>30</v>
      </c>
    </row>
    <row r="18" spans="1:13" s="10" customFormat="1" ht="21">
      <c r="A18" s="9" t="s">
        <v>256</v>
      </c>
      <c r="B18" s="3">
        <v>0</v>
      </c>
      <c r="C18" s="3"/>
      <c r="D18" s="3"/>
      <c r="E18" s="3"/>
      <c r="F18" s="3">
        <v>1</v>
      </c>
      <c r="G18" s="3"/>
      <c r="H18" s="3"/>
      <c r="I18" s="3">
        <v>0</v>
      </c>
      <c r="J18" s="45">
        <f>(B18*C18+F18*G18)/36</f>
        <v>0</v>
      </c>
      <c r="K18" s="45">
        <f>(B18*D18+F18*H18)/36</f>
        <v>0</v>
      </c>
      <c r="L18" s="45">
        <f>(B18*E18+F18*I18)/36</f>
        <v>0</v>
      </c>
      <c r="M18" s="46">
        <f>SUM(J18:L18)</f>
        <v>0</v>
      </c>
    </row>
    <row r="19" spans="1:14" s="10" customFormat="1" ht="21.75" thickBot="1">
      <c r="A19" s="18" t="s">
        <v>184</v>
      </c>
      <c r="B19" s="19">
        <f>SUM(B14:B18)</f>
        <v>169</v>
      </c>
      <c r="C19" s="19"/>
      <c r="D19" s="19"/>
      <c r="E19" s="19"/>
      <c r="F19" s="19">
        <f>SUM(F14:F18)</f>
        <v>185</v>
      </c>
      <c r="G19" s="19"/>
      <c r="H19" s="19"/>
      <c r="I19" s="19"/>
      <c r="J19" s="51">
        <f>SUM(J14:J18)</f>
        <v>140.86</v>
      </c>
      <c r="K19" s="51">
        <f>SUM(K14:K18)</f>
        <v>7.75</v>
      </c>
      <c r="L19" s="51">
        <f>SUM(L14:L18)</f>
        <v>23.74</v>
      </c>
      <c r="M19" s="52">
        <f>SUM(M14:M18)</f>
        <v>172.35</v>
      </c>
      <c r="N19" s="75"/>
    </row>
    <row r="20" spans="1:14" s="10" customFormat="1" ht="24" thickBot="1">
      <c r="A20" s="20" t="s">
        <v>33</v>
      </c>
      <c r="B20" s="16">
        <f>B19+B12</f>
        <v>294</v>
      </c>
      <c r="C20" s="16"/>
      <c r="D20" s="16"/>
      <c r="E20" s="16"/>
      <c r="F20" s="16">
        <f>F19+F12</f>
        <v>317</v>
      </c>
      <c r="G20" s="16"/>
      <c r="H20" s="16"/>
      <c r="I20" s="16"/>
      <c r="J20" s="63">
        <f>SUM(J19+J12)</f>
        <v>244.61</v>
      </c>
      <c r="K20" s="63">
        <f>SUM(K19+K12)</f>
        <v>13</v>
      </c>
      <c r="L20" s="63">
        <f>SUM(L19+L12)</f>
        <v>41.77</v>
      </c>
      <c r="M20" s="64">
        <f>M12+M19</f>
        <v>299.38</v>
      </c>
      <c r="N20" s="75"/>
    </row>
    <row r="21" spans="10:13" ht="21">
      <c r="J21" s="55"/>
      <c r="K21" s="55"/>
      <c r="L21" s="55"/>
      <c r="M21" s="55"/>
    </row>
    <row r="22" spans="10:13" ht="21">
      <c r="J22" s="55"/>
      <c r="K22" s="55"/>
      <c r="L22" s="55"/>
      <c r="M22" s="55"/>
    </row>
    <row r="23" spans="10:13" ht="21">
      <c r="J23" s="55"/>
      <c r="K23" s="55"/>
      <c r="L23" s="55"/>
      <c r="M23" s="55"/>
    </row>
    <row r="24" spans="10:13" ht="21">
      <c r="J24" s="55"/>
      <c r="K24" s="55"/>
      <c r="L24" s="55"/>
      <c r="M24" s="55"/>
    </row>
    <row r="25" spans="10:13" ht="21">
      <c r="J25" s="55"/>
      <c r="K25" s="55"/>
      <c r="L25" s="55"/>
      <c r="M25" s="55"/>
    </row>
    <row r="26" spans="10:13" ht="21">
      <c r="J26" s="55"/>
      <c r="K26" s="55"/>
      <c r="L26" s="55"/>
      <c r="M26" s="55"/>
    </row>
    <row r="27" spans="10:13" ht="21">
      <c r="J27" s="55"/>
      <c r="K27" s="55"/>
      <c r="L27" s="55"/>
      <c r="M27" s="55"/>
    </row>
    <row r="28" spans="10:13" ht="21">
      <c r="J28" s="55"/>
      <c r="K28" s="55"/>
      <c r="L28" s="55"/>
      <c r="M28" s="55"/>
    </row>
    <row r="29" spans="10:13" ht="21">
      <c r="J29" s="55"/>
      <c r="K29" s="55"/>
      <c r="L29" s="55"/>
      <c r="M29" s="55"/>
    </row>
    <row r="30" spans="10:13" ht="21">
      <c r="J30" s="55"/>
      <c r="K30" s="55"/>
      <c r="L30" s="55"/>
      <c r="M30" s="55"/>
    </row>
    <row r="31" spans="10:13" ht="21">
      <c r="J31" s="55"/>
      <c r="K31" s="55"/>
      <c r="L31" s="55"/>
      <c r="M31" s="55"/>
    </row>
    <row r="32" spans="10:13" ht="21">
      <c r="J32" s="55"/>
      <c r="K32" s="55"/>
      <c r="L32" s="55"/>
      <c r="M32" s="55"/>
    </row>
    <row r="33" spans="10:13" ht="21">
      <c r="J33" s="55"/>
      <c r="K33" s="55"/>
      <c r="L33" s="55"/>
      <c r="M33" s="55"/>
    </row>
    <row r="34" spans="10:13" ht="21">
      <c r="J34" s="55"/>
      <c r="K34" s="55"/>
      <c r="L34" s="55"/>
      <c r="M34" s="55"/>
    </row>
    <row r="35" spans="10:13" ht="21">
      <c r="J35" s="55"/>
      <c r="K35" s="55"/>
      <c r="L35" s="55"/>
      <c r="M35" s="55"/>
    </row>
    <row r="36" spans="10:13" ht="21">
      <c r="J36" s="55"/>
      <c r="K36" s="55"/>
      <c r="L36" s="55"/>
      <c r="M36" s="55"/>
    </row>
    <row r="37" spans="10:13" ht="21">
      <c r="J37" s="55"/>
      <c r="K37" s="55"/>
      <c r="L37" s="55"/>
      <c r="M37" s="55"/>
    </row>
    <row r="38" spans="10:13" ht="21">
      <c r="J38" s="55"/>
      <c r="K38" s="55"/>
      <c r="L38" s="55"/>
      <c r="M38" s="55"/>
    </row>
    <row r="39" spans="10:13" ht="21">
      <c r="J39" s="55"/>
      <c r="K39" s="55"/>
      <c r="L39" s="55"/>
      <c r="M39" s="55"/>
    </row>
    <row r="40" spans="10:13" ht="21">
      <c r="J40" s="55"/>
      <c r="K40" s="55"/>
      <c r="L40" s="55"/>
      <c r="M40" s="55"/>
    </row>
    <row r="41" spans="10:13" ht="21">
      <c r="J41" s="55"/>
      <c r="K41" s="55"/>
      <c r="L41" s="55"/>
      <c r="M41" s="55"/>
    </row>
    <row r="42" spans="10:13" ht="21">
      <c r="J42" s="55"/>
      <c r="K42" s="55"/>
      <c r="L42" s="55"/>
      <c r="M42" s="55"/>
    </row>
    <row r="43" spans="10:13" ht="21">
      <c r="J43" s="55"/>
      <c r="K43" s="55"/>
      <c r="L43" s="55"/>
      <c r="M43" s="55"/>
    </row>
    <row r="44" spans="10:13" ht="21">
      <c r="J44" s="55"/>
      <c r="K44" s="55"/>
      <c r="L44" s="55"/>
      <c r="M44" s="55"/>
    </row>
    <row r="45" spans="10:13" ht="21">
      <c r="J45" s="55"/>
      <c r="K45" s="55"/>
      <c r="L45" s="55"/>
      <c r="M45" s="55"/>
    </row>
    <row r="46" spans="10:13" ht="21">
      <c r="J46" s="55"/>
      <c r="K46" s="55"/>
      <c r="L46" s="55"/>
      <c r="M46" s="55"/>
    </row>
    <row r="47" spans="10:13" ht="21">
      <c r="J47" s="55"/>
      <c r="K47" s="55"/>
      <c r="L47" s="55"/>
      <c r="M47" s="55"/>
    </row>
    <row r="48" spans="10:13" ht="21">
      <c r="J48" s="55"/>
      <c r="K48" s="55"/>
      <c r="L48" s="55"/>
      <c r="M48" s="55"/>
    </row>
    <row r="49" spans="10:13" ht="21">
      <c r="J49" s="55"/>
      <c r="K49" s="55"/>
      <c r="L49" s="55"/>
      <c r="M49" s="55"/>
    </row>
    <row r="50" spans="10:13" ht="21">
      <c r="J50" s="55"/>
      <c r="K50" s="55"/>
      <c r="L50" s="55"/>
      <c r="M50" s="55"/>
    </row>
    <row r="51" spans="10:13" ht="21">
      <c r="J51" s="55"/>
      <c r="K51" s="55"/>
      <c r="L51" s="55"/>
      <c r="M51" s="55"/>
    </row>
    <row r="52" spans="10:13" ht="21">
      <c r="J52" s="55"/>
      <c r="K52" s="55"/>
      <c r="L52" s="55"/>
      <c r="M52" s="55"/>
    </row>
    <row r="53" spans="10:13" ht="21">
      <c r="J53" s="55"/>
      <c r="K53" s="55"/>
      <c r="L53" s="55"/>
      <c r="M53" s="55"/>
    </row>
    <row r="54" spans="10:13" ht="21">
      <c r="J54" s="55"/>
      <c r="K54" s="55"/>
      <c r="L54" s="55"/>
      <c r="M54" s="55"/>
    </row>
    <row r="55" spans="10:13" ht="21">
      <c r="J55" s="55"/>
      <c r="K55" s="55"/>
      <c r="L55" s="55"/>
      <c r="M55" s="55"/>
    </row>
    <row r="56" spans="10:13" ht="21">
      <c r="J56" s="55"/>
      <c r="K56" s="55"/>
      <c r="L56" s="55"/>
      <c r="M56" s="55"/>
    </row>
    <row r="57" spans="10:13" ht="21">
      <c r="J57" s="55"/>
      <c r="K57" s="55"/>
      <c r="L57" s="55"/>
      <c r="M57" s="55"/>
    </row>
    <row r="58" spans="10:13" ht="21">
      <c r="J58" s="55"/>
      <c r="K58" s="55"/>
      <c r="L58" s="55"/>
      <c r="M58" s="55"/>
    </row>
    <row r="59" spans="10:13" ht="21">
      <c r="J59" s="55"/>
      <c r="K59" s="55"/>
      <c r="L59" s="55"/>
      <c r="M59" s="55"/>
    </row>
    <row r="60" spans="10:13" ht="21">
      <c r="J60" s="55"/>
      <c r="K60" s="55"/>
      <c r="L60" s="55"/>
      <c r="M60" s="55"/>
    </row>
    <row r="61" spans="10:13" ht="21">
      <c r="J61" s="55"/>
      <c r="K61" s="55"/>
      <c r="L61" s="55"/>
      <c r="M61" s="55"/>
    </row>
    <row r="62" spans="10:13" ht="21">
      <c r="J62" s="55"/>
      <c r="K62" s="55"/>
      <c r="L62" s="55"/>
      <c r="M62" s="55"/>
    </row>
    <row r="63" spans="10:13" ht="21">
      <c r="J63" s="55"/>
      <c r="K63" s="55"/>
      <c r="L63" s="55"/>
      <c r="M63" s="55"/>
    </row>
    <row r="64" spans="10:13" ht="21">
      <c r="J64" s="55"/>
      <c r="K64" s="55"/>
      <c r="L64" s="55"/>
      <c r="M64" s="55"/>
    </row>
    <row r="65" spans="10:13" ht="21">
      <c r="J65" s="55"/>
      <c r="K65" s="55"/>
      <c r="L65" s="55"/>
      <c r="M65" s="55"/>
    </row>
    <row r="66" spans="10:13" ht="21">
      <c r="J66" s="55"/>
      <c r="K66" s="55"/>
      <c r="L66" s="55"/>
      <c r="M66" s="55"/>
    </row>
    <row r="67" spans="10:13" ht="21">
      <c r="J67" s="55"/>
      <c r="K67" s="55"/>
      <c r="L67" s="55"/>
      <c r="M67" s="55"/>
    </row>
    <row r="68" spans="10:13" ht="21">
      <c r="J68" s="55"/>
      <c r="K68" s="55"/>
      <c r="L68" s="55"/>
      <c r="M68" s="55"/>
    </row>
    <row r="69" spans="10:13" ht="21">
      <c r="J69" s="55"/>
      <c r="K69" s="55"/>
      <c r="L69" s="55"/>
      <c r="M69" s="55"/>
    </row>
    <row r="70" spans="10:13" ht="21">
      <c r="J70" s="55"/>
      <c r="K70" s="55"/>
      <c r="L70" s="55"/>
      <c r="M70" s="55"/>
    </row>
    <row r="71" spans="10:13" ht="21">
      <c r="J71" s="55"/>
      <c r="K71" s="55"/>
      <c r="L71" s="55"/>
      <c r="M71" s="55"/>
    </row>
    <row r="72" spans="10:13" ht="21">
      <c r="J72" s="55"/>
      <c r="K72" s="55"/>
      <c r="L72" s="55"/>
      <c r="M72" s="55"/>
    </row>
    <row r="73" spans="10:13" ht="21">
      <c r="J73" s="55"/>
      <c r="K73" s="55"/>
      <c r="L73" s="55"/>
      <c r="M73" s="55"/>
    </row>
    <row r="74" spans="10:13" ht="21">
      <c r="J74" s="55"/>
      <c r="K74" s="55"/>
      <c r="L74" s="55"/>
      <c r="M74" s="55"/>
    </row>
    <row r="75" spans="10:13" ht="21">
      <c r="J75" s="55"/>
      <c r="K75" s="55"/>
      <c r="L75" s="55"/>
      <c r="M75" s="55"/>
    </row>
    <row r="76" spans="10:13" ht="21">
      <c r="J76" s="55"/>
      <c r="K76" s="55"/>
      <c r="L76" s="55"/>
      <c r="M76" s="55"/>
    </row>
    <row r="77" spans="10:13" ht="21">
      <c r="J77" s="55"/>
      <c r="K77" s="55"/>
      <c r="L77" s="55"/>
      <c r="M77" s="55"/>
    </row>
    <row r="78" spans="10:13" ht="21">
      <c r="J78" s="55"/>
      <c r="K78" s="55"/>
      <c r="L78" s="55"/>
      <c r="M78" s="55"/>
    </row>
    <row r="79" spans="10:13" ht="21">
      <c r="J79" s="55"/>
      <c r="K79" s="55"/>
      <c r="L79" s="55"/>
      <c r="M79" s="55"/>
    </row>
    <row r="80" spans="10:13" ht="21">
      <c r="J80" s="55"/>
      <c r="K80" s="55"/>
      <c r="L80" s="55"/>
      <c r="M80" s="55"/>
    </row>
    <row r="81" spans="10:13" ht="21">
      <c r="J81" s="55"/>
      <c r="K81" s="55"/>
      <c r="L81" s="55"/>
      <c r="M81" s="55"/>
    </row>
    <row r="82" spans="10:13" ht="21">
      <c r="J82" s="55"/>
      <c r="K82" s="55"/>
      <c r="L82" s="55"/>
      <c r="M82" s="55"/>
    </row>
    <row r="83" spans="10:13" ht="21">
      <c r="J83" s="55"/>
      <c r="K83" s="55"/>
      <c r="L83" s="55"/>
      <c r="M83" s="55"/>
    </row>
    <row r="84" spans="10:13" ht="21">
      <c r="J84" s="55"/>
      <c r="K84" s="55"/>
      <c r="L84" s="55"/>
      <c r="M84" s="55"/>
    </row>
    <row r="85" spans="10:13" ht="21">
      <c r="J85" s="55"/>
      <c r="K85" s="55"/>
      <c r="L85" s="55"/>
      <c r="M85" s="55"/>
    </row>
    <row r="86" spans="10:13" ht="21">
      <c r="J86" s="55"/>
      <c r="K86" s="55"/>
      <c r="L86" s="55"/>
      <c r="M86" s="55"/>
    </row>
    <row r="87" spans="10:13" ht="21">
      <c r="J87" s="55"/>
      <c r="K87" s="55"/>
      <c r="L87" s="55"/>
      <c r="M87" s="55"/>
    </row>
    <row r="88" spans="10:13" ht="21">
      <c r="J88" s="55"/>
      <c r="K88" s="55"/>
      <c r="L88" s="55"/>
      <c r="M88" s="55"/>
    </row>
    <row r="89" spans="10:13" ht="21">
      <c r="J89" s="55"/>
      <c r="K89" s="55"/>
      <c r="L89" s="55"/>
      <c r="M89" s="55"/>
    </row>
    <row r="90" spans="10:13" ht="21">
      <c r="J90" s="55"/>
      <c r="K90" s="55"/>
      <c r="L90" s="55"/>
      <c r="M90" s="55"/>
    </row>
    <row r="91" spans="10:13" ht="21">
      <c r="J91" s="55"/>
      <c r="K91" s="55"/>
      <c r="L91" s="55"/>
      <c r="M91" s="55"/>
    </row>
    <row r="92" spans="10:13" ht="21">
      <c r="J92" s="55"/>
      <c r="K92" s="55"/>
      <c r="L92" s="55"/>
      <c r="M92" s="55"/>
    </row>
    <row r="93" spans="10:13" ht="21">
      <c r="J93" s="55"/>
      <c r="K93" s="55"/>
      <c r="L93" s="55"/>
      <c r="M93" s="55"/>
    </row>
    <row r="94" spans="10:13" ht="21">
      <c r="J94" s="55"/>
      <c r="K94" s="55"/>
      <c r="L94" s="55"/>
      <c r="M94" s="55"/>
    </row>
    <row r="95" spans="10:13" ht="21">
      <c r="J95" s="55"/>
      <c r="K95" s="55"/>
      <c r="L95" s="55"/>
      <c r="M95" s="55"/>
    </row>
    <row r="96" spans="10:13" ht="21">
      <c r="J96" s="55"/>
      <c r="K96" s="55"/>
      <c r="L96" s="55"/>
      <c r="M96" s="55"/>
    </row>
    <row r="97" spans="10:13" ht="21">
      <c r="J97" s="55"/>
      <c r="K97" s="55"/>
      <c r="L97" s="55"/>
      <c r="M97" s="55"/>
    </row>
    <row r="98" spans="10:13" ht="21">
      <c r="J98" s="55"/>
      <c r="K98" s="55"/>
      <c r="L98" s="55"/>
      <c r="M98" s="55"/>
    </row>
    <row r="99" spans="10:13" ht="21">
      <c r="J99" s="55"/>
      <c r="K99" s="55"/>
      <c r="L99" s="55"/>
      <c r="M99" s="55"/>
    </row>
    <row r="100" spans="10:13" ht="21">
      <c r="J100" s="55"/>
      <c r="K100" s="55"/>
      <c r="L100" s="55"/>
      <c r="M100" s="55"/>
    </row>
    <row r="101" spans="10:13" ht="21">
      <c r="J101" s="55"/>
      <c r="K101" s="55"/>
      <c r="L101" s="55"/>
      <c r="M101" s="55"/>
    </row>
    <row r="102" spans="10:13" ht="21">
      <c r="J102" s="55"/>
      <c r="K102" s="55"/>
      <c r="L102" s="55"/>
      <c r="M102" s="55"/>
    </row>
    <row r="103" spans="10:13" ht="21">
      <c r="J103" s="55"/>
      <c r="K103" s="55"/>
      <c r="L103" s="55"/>
      <c r="M103" s="55"/>
    </row>
    <row r="104" spans="10:13" ht="21">
      <c r="J104" s="55"/>
      <c r="K104" s="55"/>
      <c r="L104" s="55"/>
      <c r="M104" s="55"/>
    </row>
    <row r="105" spans="10:13" ht="21">
      <c r="J105" s="55"/>
      <c r="K105" s="55"/>
      <c r="L105" s="55"/>
      <c r="M105" s="55"/>
    </row>
    <row r="106" spans="10:13" ht="21">
      <c r="J106" s="55"/>
      <c r="K106" s="55"/>
      <c r="L106" s="55"/>
      <c r="M106" s="55"/>
    </row>
    <row r="107" spans="10:13" ht="21">
      <c r="J107" s="55"/>
      <c r="K107" s="55"/>
      <c r="L107" s="55"/>
      <c r="M107" s="55"/>
    </row>
    <row r="108" spans="10:13" ht="21">
      <c r="J108" s="55"/>
      <c r="K108" s="55"/>
      <c r="L108" s="55"/>
      <c r="M108" s="55"/>
    </row>
    <row r="109" spans="10:13" ht="21">
      <c r="J109" s="55"/>
      <c r="K109" s="55"/>
      <c r="L109" s="55"/>
      <c r="M109" s="55"/>
    </row>
    <row r="110" spans="10:13" ht="21">
      <c r="J110" s="55"/>
      <c r="K110" s="55"/>
      <c r="L110" s="55"/>
      <c r="M110" s="55"/>
    </row>
    <row r="111" spans="10:13" ht="21">
      <c r="J111" s="55"/>
      <c r="K111" s="55"/>
      <c r="L111" s="55"/>
      <c r="M111" s="55"/>
    </row>
    <row r="112" spans="10:13" ht="21">
      <c r="J112" s="55"/>
      <c r="K112" s="55"/>
      <c r="L112" s="55"/>
      <c r="M112" s="55"/>
    </row>
    <row r="113" spans="10:13" ht="21">
      <c r="J113" s="55"/>
      <c r="K113" s="55"/>
      <c r="L113" s="55"/>
      <c r="M113" s="55"/>
    </row>
    <row r="114" spans="10:13" ht="21">
      <c r="J114" s="55"/>
      <c r="K114" s="55"/>
      <c r="L114" s="55"/>
      <c r="M114" s="55"/>
    </row>
    <row r="115" spans="10:13" ht="21">
      <c r="J115" s="55"/>
      <c r="K115" s="55"/>
      <c r="L115" s="55"/>
      <c r="M115" s="55"/>
    </row>
    <row r="116" spans="10:13" ht="21">
      <c r="J116" s="55"/>
      <c r="K116" s="55"/>
      <c r="L116" s="55"/>
      <c r="M116" s="55"/>
    </row>
    <row r="117" spans="10:13" ht="21">
      <c r="J117" s="55"/>
      <c r="K117" s="55"/>
      <c r="L117" s="55"/>
      <c r="M117" s="55"/>
    </row>
    <row r="118" spans="10:13" ht="21">
      <c r="J118" s="55"/>
      <c r="K118" s="55"/>
      <c r="L118" s="55"/>
      <c r="M118" s="55"/>
    </row>
    <row r="119" spans="10:13" ht="21">
      <c r="J119" s="55"/>
      <c r="K119" s="55"/>
      <c r="L119" s="55"/>
      <c r="M119" s="55"/>
    </row>
    <row r="120" spans="10:13" ht="21">
      <c r="J120" s="55"/>
      <c r="K120" s="55"/>
      <c r="L120" s="55"/>
      <c r="M120" s="55"/>
    </row>
    <row r="121" spans="10:13" ht="21">
      <c r="J121" s="55"/>
      <c r="K121" s="55"/>
      <c r="L121" s="55"/>
      <c r="M121" s="55"/>
    </row>
    <row r="122" spans="10:13" ht="21">
      <c r="J122" s="55"/>
      <c r="K122" s="55"/>
      <c r="L122" s="55"/>
      <c r="M122" s="55"/>
    </row>
    <row r="123" spans="10:13" ht="21">
      <c r="J123" s="55"/>
      <c r="K123" s="55"/>
      <c r="L123" s="55"/>
      <c r="M123" s="55"/>
    </row>
    <row r="124" spans="10:13" ht="21">
      <c r="J124" s="55"/>
      <c r="K124" s="55"/>
      <c r="L124" s="55"/>
      <c r="M124" s="55"/>
    </row>
    <row r="125" spans="10:13" ht="21">
      <c r="J125" s="55"/>
      <c r="K125" s="55"/>
      <c r="L125" s="55"/>
      <c r="M125" s="55"/>
    </row>
    <row r="126" spans="10:13" ht="21">
      <c r="J126" s="55"/>
      <c r="K126" s="55"/>
      <c r="L126" s="55"/>
      <c r="M126" s="55"/>
    </row>
    <row r="127" spans="10:13" ht="21">
      <c r="J127" s="55"/>
      <c r="K127" s="55"/>
      <c r="L127" s="55"/>
      <c r="M127" s="55"/>
    </row>
    <row r="128" spans="10:13" ht="21">
      <c r="J128" s="55"/>
      <c r="K128" s="55"/>
      <c r="L128" s="55"/>
      <c r="M128" s="55"/>
    </row>
    <row r="129" spans="10:13" ht="21">
      <c r="J129" s="55"/>
      <c r="K129" s="55"/>
      <c r="L129" s="55"/>
      <c r="M129" s="55"/>
    </row>
    <row r="130" spans="10:13" ht="21">
      <c r="J130" s="55"/>
      <c r="K130" s="55"/>
      <c r="L130" s="55"/>
      <c r="M130" s="55"/>
    </row>
    <row r="131" spans="10:13" ht="21">
      <c r="J131" s="55"/>
      <c r="K131" s="55"/>
      <c r="L131" s="55"/>
      <c r="M131" s="55"/>
    </row>
    <row r="132" spans="10:13" ht="21">
      <c r="J132" s="55"/>
      <c r="K132" s="55"/>
      <c r="L132" s="55"/>
      <c r="M132" s="55"/>
    </row>
    <row r="133" spans="10:13" ht="21">
      <c r="J133" s="55"/>
      <c r="K133" s="55"/>
      <c r="L133" s="55"/>
      <c r="M133" s="55"/>
    </row>
    <row r="134" spans="10:13" ht="21">
      <c r="J134" s="55"/>
      <c r="K134" s="55"/>
      <c r="L134" s="55"/>
      <c r="M134" s="55"/>
    </row>
    <row r="135" spans="10:13" ht="21">
      <c r="J135" s="55"/>
      <c r="K135" s="55"/>
      <c r="L135" s="55"/>
      <c r="M135" s="55"/>
    </row>
    <row r="136" spans="10:13" ht="21">
      <c r="J136" s="55"/>
      <c r="K136" s="55"/>
      <c r="L136" s="55"/>
      <c r="M136" s="55"/>
    </row>
    <row r="137" spans="10:13" ht="21">
      <c r="J137" s="55"/>
      <c r="K137" s="55"/>
      <c r="L137" s="55"/>
      <c r="M137" s="55"/>
    </row>
    <row r="138" spans="10:13" ht="21">
      <c r="J138" s="55"/>
      <c r="K138" s="55"/>
      <c r="L138" s="55"/>
      <c r="M138" s="55"/>
    </row>
    <row r="139" spans="10:13" ht="21">
      <c r="J139" s="55"/>
      <c r="K139" s="55"/>
      <c r="L139" s="55"/>
      <c r="M139" s="55"/>
    </row>
    <row r="140" spans="10:13" ht="21">
      <c r="J140" s="55"/>
      <c r="K140" s="55"/>
      <c r="L140" s="55"/>
      <c r="M140" s="55"/>
    </row>
    <row r="141" spans="10:13" ht="21">
      <c r="J141" s="55"/>
      <c r="K141" s="55"/>
      <c r="L141" s="55"/>
      <c r="M141" s="55"/>
    </row>
    <row r="142" spans="10:13" ht="21">
      <c r="J142" s="55"/>
      <c r="K142" s="55"/>
      <c r="L142" s="55"/>
      <c r="M142" s="55"/>
    </row>
    <row r="143" spans="10:13" ht="21">
      <c r="J143" s="55"/>
      <c r="K143" s="55"/>
      <c r="L143" s="55"/>
      <c r="M143" s="55"/>
    </row>
    <row r="144" spans="10:13" ht="21">
      <c r="J144" s="55"/>
      <c r="K144" s="55"/>
      <c r="L144" s="55"/>
      <c r="M144" s="55"/>
    </row>
    <row r="145" spans="10:13" ht="21">
      <c r="J145" s="55"/>
      <c r="K145" s="55"/>
      <c r="L145" s="55"/>
      <c r="M145" s="55"/>
    </row>
    <row r="146" spans="10:13" ht="21">
      <c r="J146" s="55"/>
      <c r="K146" s="55"/>
      <c r="L146" s="55"/>
      <c r="M146" s="55"/>
    </row>
    <row r="147" spans="10:13" ht="21">
      <c r="J147" s="55"/>
      <c r="K147" s="55"/>
      <c r="L147" s="55"/>
      <c r="M147" s="55"/>
    </row>
    <row r="148" spans="10:13" ht="21">
      <c r="J148" s="55"/>
      <c r="K148" s="55"/>
      <c r="L148" s="55"/>
      <c r="M148" s="55"/>
    </row>
    <row r="149" spans="10:13" ht="21">
      <c r="J149" s="55"/>
      <c r="K149" s="55"/>
      <c r="L149" s="55"/>
      <c r="M149" s="55"/>
    </row>
    <row r="150" spans="10:13" ht="21">
      <c r="J150" s="55"/>
      <c r="K150" s="55"/>
      <c r="L150" s="55"/>
      <c r="M150" s="55"/>
    </row>
    <row r="151" spans="10:13" ht="21">
      <c r="J151" s="55"/>
      <c r="K151" s="55"/>
      <c r="L151" s="55"/>
      <c r="M151" s="55"/>
    </row>
    <row r="152" spans="10:13" ht="21">
      <c r="J152" s="55"/>
      <c r="K152" s="55"/>
      <c r="L152" s="55"/>
      <c r="M152" s="55"/>
    </row>
    <row r="153" spans="10:13" ht="21">
      <c r="J153" s="55"/>
      <c r="K153" s="55"/>
      <c r="L153" s="55"/>
      <c r="M153" s="55"/>
    </row>
    <row r="154" spans="10:13" ht="21">
      <c r="J154" s="55"/>
      <c r="K154" s="55"/>
      <c r="L154" s="55"/>
      <c r="M154" s="55"/>
    </row>
    <row r="155" spans="10:13" ht="21">
      <c r="J155" s="55"/>
      <c r="K155" s="55"/>
      <c r="L155" s="55"/>
      <c r="M155" s="55"/>
    </row>
    <row r="156" spans="10:13" ht="21">
      <c r="J156" s="55"/>
      <c r="K156" s="55"/>
      <c r="L156" s="55"/>
      <c r="M156" s="55"/>
    </row>
    <row r="157" spans="10:13" ht="21">
      <c r="J157" s="55"/>
      <c r="K157" s="55"/>
      <c r="L157" s="55"/>
      <c r="M157" s="55"/>
    </row>
    <row r="158" spans="10:13" ht="21">
      <c r="J158" s="55"/>
      <c r="K158" s="55"/>
      <c r="L158" s="55"/>
      <c r="M158" s="55"/>
    </row>
    <row r="159" spans="10:13" ht="21">
      <c r="J159" s="55"/>
      <c r="K159" s="55"/>
      <c r="L159" s="55"/>
      <c r="M159" s="55"/>
    </row>
    <row r="160" spans="10:13" ht="21">
      <c r="J160" s="55"/>
      <c r="K160" s="55"/>
      <c r="L160" s="55"/>
      <c r="M160" s="55"/>
    </row>
    <row r="161" spans="10:13" ht="21">
      <c r="J161" s="55"/>
      <c r="K161" s="55"/>
      <c r="L161" s="55"/>
      <c r="M161" s="55"/>
    </row>
    <row r="162" spans="10:13" ht="21">
      <c r="J162" s="55"/>
      <c r="K162" s="55"/>
      <c r="L162" s="55"/>
      <c r="M162" s="55"/>
    </row>
    <row r="163" spans="10:13" ht="21">
      <c r="J163" s="55"/>
      <c r="K163" s="55"/>
      <c r="L163" s="55"/>
      <c r="M163" s="55"/>
    </row>
    <row r="164" spans="10:13" ht="21">
      <c r="J164" s="55"/>
      <c r="K164" s="55"/>
      <c r="L164" s="55"/>
      <c r="M164" s="55"/>
    </row>
    <row r="165" spans="10:13" ht="21">
      <c r="J165" s="55"/>
      <c r="K165" s="55"/>
      <c r="L165" s="55"/>
      <c r="M165" s="55"/>
    </row>
    <row r="166" spans="10:13" ht="21">
      <c r="J166" s="55"/>
      <c r="K166" s="55"/>
      <c r="L166" s="55"/>
      <c r="M166" s="55"/>
    </row>
    <row r="167" spans="10:13" ht="21">
      <c r="J167" s="55"/>
      <c r="K167" s="55"/>
      <c r="L167" s="55"/>
      <c r="M167" s="55"/>
    </row>
    <row r="168" spans="10:13" ht="21">
      <c r="J168" s="55"/>
      <c r="K168" s="55"/>
      <c r="L168" s="55"/>
      <c r="M168" s="55"/>
    </row>
    <row r="169" spans="10:13" ht="21">
      <c r="J169" s="55"/>
      <c r="K169" s="55"/>
      <c r="L169" s="55"/>
      <c r="M169" s="55"/>
    </row>
    <row r="170" spans="10:13" ht="21">
      <c r="J170" s="55"/>
      <c r="K170" s="55"/>
      <c r="L170" s="55"/>
      <c r="M170" s="55"/>
    </row>
    <row r="171" spans="10:13" ht="21">
      <c r="J171" s="55"/>
      <c r="K171" s="55"/>
      <c r="L171" s="55"/>
      <c r="M171" s="55"/>
    </row>
    <row r="172" spans="10:13" ht="21">
      <c r="J172" s="55"/>
      <c r="K172" s="55"/>
      <c r="L172" s="55"/>
      <c r="M172" s="55"/>
    </row>
    <row r="173" spans="10:13" ht="21">
      <c r="J173" s="55"/>
      <c r="K173" s="55"/>
      <c r="L173" s="55"/>
      <c r="M173" s="55"/>
    </row>
    <row r="174" spans="10:13" ht="21">
      <c r="J174" s="55"/>
      <c r="K174" s="55"/>
      <c r="L174" s="55"/>
      <c r="M174" s="55"/>
    </row>
    <row r="175" spans="10:13" ht="21">
      <c r="J175" s="55"/>
      <c r="K175" s="55"/>
      <c r="L175" s="55"/>
      <c r="M175" s="55"/>
    </row>
    <row r="176" spans="10:13" ht="21">
      <c r="J176" s="55"/>
      <c r="K176" s="55"/>
      <c r="L176" s="55"/>
      <c r="M176" s="55"/>
    </row>
    <row r="177" spans="10:13" ht="21">
      <c r="J177" s="55"/>
      <c r="K177" s="55"/>
      <c r="L177" s="55"/>
      <c r="M177" s="55"/>
    </row>
    <row r="178" spans="10:13" ht="21">
      <c r="J178" s="55"/>
      <c r="K178" s="55"/>
      <c r="L178" s="55"/>
      <c r="M178" s="55"/>
    </row>
    <row r="179" spans="10:13" ht="21">
      <c r="J179" s="55"/>
      <c r="K179" s="55"/>
      <c r="L179" s="55"/>
      <c r="M179" s="55"/>
    </row>
    <row r="180" spans="10:13" ht="21">
      <c r="J180" s="55"/>
      <c r="K180" s="55"/>
      <c r="L180" s="55"/>
      <c r="M180" s="55"/>
    </row>
    <row r="181" spans="10:13" ht="21">
      <c r="J181" s="55"/>
      <c r="K181" s="55"/>
      <c r="L181" s="55"/>
      <c r="M181" s="55"/>
    </row>
    <row r="182" spans="10:13" ht="21">
      <c r="J182" s="55"/>
      <c r="K182" s="55"/>
      <c r="L182" s="55"/>
      <c r="M182" s="55"/>
    </row>
    <row r="183" spans="10:13" ht="21">
      <c r="J183" s="55"/>
      <c r="K183" s="55"/>
      <c r="L183" s="55"/>
      <c r="M183" s="55"/>
    </row>
    <row r="184" spans="10:13" ht="21">
      <c r="J184" s="55"/>
      <c r="K184" s="55"/>
      <c r="L184" s="55"/>
      <c r="M184" s="55"/>
    </row>
    <row r="185" spans="10:13" ht="21">
      <c r="J185" s="55"/>
      <c r="K185" s="55"/>
      <c r="L185" s="55"/>
      <c r="M185" s="55"/>
    </row>
    <row r="186" spans="10:13" ht="21">
      <c r="J186" s="55"/>
      <c r="K186" s="55"/>
      <c r="L186" s="55"/>
      <c r="M186" s="55"/>
    </row>
    <row r="187" spans="10:13" ht="21">
      <c r="J187" s="55"/>
      <c r="K187" s="55"/>
      <c r="L187" s="55"/>
      <c r="M187" s="55"/>
    </row>
    <row r="188" spans="10:13" ht="21">
      <c r="J188" s="55"/>
      <c r="K188" s="55"/>
      <c r="L188" s="55"/>
      <c r="M188" s="55"/>
    </row>
    <row r="189" spans="10:13" ht="21">
      <c r="J189" s="55"/>
      <c r="K189" s="55"/>
      <c r="L189" s="55"/>
      <c r="M189" s="55"/>
    </row>
    <row r="190" spans="10:13" ht="21">
      <c r="J190" s="55"/>
      <c r="K190" s="55"/>
      <c r="L190" s="55"/>
      <c r="M190" s="55"/>
    </row>
    <row r="191" spans="10:13" ht="21">
      <c r="J191" s="55"/>
      <c r="K191" s="55"/>
      <c r="L191" s="55"/>
      <c r="M191" s="55"/>
    </row>
    <row r="192" spans="10:13" ht="21">
      <c r="J192" s="55"/>
      <c r="K192" s="55"/>
      <c r="L192" s="55"/>
      <c r="M192" s="55"/>
    </row>
    <row r="193" spans="10:13" ht="21">
      <c r="J193" s="55"/>
      <c r="K193" s="55"/>
      <c r="L193" s="55"/>
      <c r="M193" s="55"/>
    </row>
    <row r="194" spans="10:13" ht="21">
      <c r="J194" s="55"/>
      <c r="K194" s="55"/>
      <c r="L194" s="55"/>
      <c r="M194" s="55"/>
    </row>
    <row r="195" spans="10:13" ht="21">
      <c r="J195" s="55"/>
      <c r="K195" s="55"/>
      <c r="L195" s="55"/>
      <c r="M195" s="55"/>
    </row>
    <row r="196" spans="10:13" ht="21">
      <c r="J196" s="55"/>
      <c r="K196" s="55"/>
      <c r="L196" s="55"/>
      <c r="M196" s="55"/>
    </row>
    <row r="197" spans="10:13" ht="21">
      <c r="J197" s="55"/>
      <c r="K197" s="55"/>
      <c r="L197" s="55"/>
      <c r="M197" s="55"/>
    </row>
    <row r="198" spans="10:13" ht="21">
      <c r="J198" s="55"/>
      <c r="K198" s="55"/>
      <c r="L198" s="55"/>
      <c r="M198" s="55"/>
    </row>
    <row r="199" spans="10:13" ht="21">
      <c r="J199" s="55"/>
      <c r="K199" s="55"/>
      <c r="L199" s="55"/>
      <c r="M199" s="55"/>
    </row>
    <row r="200" spans="10:13" ht="21">
      <c r="J200" s="55"/>
      <c r="K200" s="55"/>
      <c r="L200" s="55"/>
      <c r="M200" s="55"/>
    </row>
    <row r="201" spans="10:13" ht="21">
      <c r="J201" s="55"/>
      <c r="K201" s="55"/>
      <c r="L201" s="55"/>
      <c r="M201" s="55"/>
    </row>
    <row r="202" spans="10:13" ht="21">
      <c r="J202" s="55"/>
      <c r="K202" s="55"/>
      <c r="L202" s="55"/>
      <c r="M202" s="55"/>
    </row>
    <row r="203" spans="10:13" ht="21">
      <c r="J203" s="55"/>
      <c r="K203" s="55"/>
      <c r="L203" s="55"/>
      <c r="M203" s="55"/>
    </row>
    <row r="204" spans="10:13" ht="21">
      <c r="J204" s="55"/>
      <c r="K204" s="55"/>
      <c r="L204" s="55"/>
      <c r="M204" s="55"/>
    </row>
    <row r="205" spans="10:13" ht="21">
      <c r="J205" s="55"/>
      <c r="K205" s="55"/>
      <c r="L205" s="55"/>
      <c r="M205" s="55"/>
    </row>
    <row r="206" spans="10:13" ht="21">
      <c r="J206" s="55"/>
      <c r="K206" s="55"/>
      <c r="L206" s="55"/>
      <c r="M206" s="55"/>
    </row>
    <row r="207" spans="10:13" ht="21">
      <c r="J207" s="55"/>
      <c r="K207" s="55"/>
      <c r="L207" s="55"/>
      <c r="M207" s="55"/>
    </row>
    <row r="208" spans="10:13" ht="21">
      <c r="J208" s="55"/>
      <c r="K208" s="55"/>
      <c r="L208" s="55"/>
      <c r="M208" s="55"/>
    </row>
    <row r="209" spans="10:13" ht="21">
      <c r="J209" s="55"/>
      <c r="K209" s="55"/>
      <c r="L209" s="55"/>
      <c r="M209" s="55"/>
    </row>
    <row r="210" spans="10:13" ht="21">
      <c r="J210" s="55"/>
      <c r="K210" s="55"/>
      <c r="L210" s="55"/>
      <c r="M210" s="55"/>
    </row>
    <row r="211" spans="10:13" ht="21">
      <c r="J211" s="55"/>
      <c r="K211" s="55"/>
      <c r="L211" s="55"/>
      <c r="M211" s="55"/>
    </row>
    <row r="212" spans="10:13" ht="21">
      <c r="J212" s="55"/>
      <c r="K212" s="55"/>
      <c r="L212" s="55"/>
      <c r="M212" s="55"/>
    </row>
    <row r="213" spans="10:13" ht="21">
      <c r="J213" s="55"/>
      <c r="K213" s="55"/>
      <c r="L213" s="55"/>
      <c r="M213" s="55"/>
    </row>
    <row r="214" spans="10:13" ht="21">
      <c r="J214" s="55"/>
      <c r="K214" s="55"/>
      <c r="L214" s="55"/>
      <c r="M214" s="55"/>
    </row>
    <row r="215" spans="10:13" ht="21">
      <c r="J215" s="55"/>
      <c r="K215" s="55"/>
      <c r="L215" s="55"/>
      <c r="M215" s="55"/>
    </row>
    <row r="216" spans="10:13" ht="21">
      <c r="J216" s="55"/>
      <c r="K216" s="55"/>
      <c r="L216" s="55"/>
      <c r="M216" s="55"/>
    </row>
    <row r="217" spans="10:13" ht="21">
      <c r="J217" s="55"/>
      <c r="K217" s="55"/>
      <c r="L217" s="55"/>
      <c r="M217" s="55"/>
    </row>
    <row r="218" spans="10:13" ht="21">
      <c r="J218" s="55"/>
      <c r="K218" s="55"/>
      <c r="L218" s="55"/>
      <c r="M218" s="55"/>
    </row>
    <row r="219" spans="10:13" ht="21">
      <c r="J219" s="55"/>
      <c r="K219" s="55"/>
      <c r="L219" s="55"/>
      <c r="M219" s="55"/>
    </row>
    <row r="220" spans="10:13" ht="21">
      <c r="J220" s="55"/>
      <c r="K220" s="55"/>
      <c r="L220" s="55"/>
      <c r="M220" s="55"/>
    </row>
    <row r="221" spans="10:13" ht="21">
      <c r="J221" s="55"/>
      <c r="K221" s="55"/>
      <c r="L221" s="55"/>
      <c r="M221" s="55"/>
    </row>
    <row r="222" spans="10:13" ht="21">
      <c r="J222" s="55"/>
      <c r="K222" s="55"/>
      <c r="L222" s="55"/>
      <c r="M222" s="55"/>
    </row>
    <row r="223" spans="10:13" ht="21">
      <c r="J223" s="55"/>
      <c r="K223" s="55"/>
      <c r="L223" s="55"/>
      <c r="M223" s="55"/>
    </row>
    <row r="224" spans="10:13" ht="21">
      <c r="J224" s="55"/>
      <c r="K224" s="55"/>
      <c r="L224" s="55"/>
      <c r="M224" s="55"/>
    </row>
    <row r="225" spans="10:13" ht="21">
      <c r="J225" s="55"/>
      <c r="K225" s="55"/>
      <c r="L225" s="55"/>
      <c r="M225" s="55"/>
    </row>
    <row r="226" spans="10:13" ht="21">
      <c r="J226" s="55"/>
      <c r="K226" s="55"/>
      <c r="L226" s="55"/>
      <c r="M226" s="55"/>
    </row>
    <row r="227" spans="10:13" ht="21">
      <c r="J227" s="55"/>
      <c r="K227" s="55"/>
      <c r="L227" s="55"/>
      <c r="M227" s="55"/>
    </row>
    <row r="228" spans="10:13" ht="21">
      <c r="J228" s="55"/>
      <c r="K228" s="55"/>
      <c r="L228" s="55"/>
      <c r="M228" s="55"/>
    </row>
    <row r="229" spans="10:13" ht="21">
      <c r="J229" s="55"/>
      <c r="K229" s="55"/>
      <c r="L229" s="55"/>
      <c r="M229" s="55"/>
    </row>
    <row r="230" spans="10:13" ht="21">
      <c r="J230" s="55"/>
      <c r="K230" s="55"/>
      <c r="L230" s="55"/>
      <c r="M230" s="55"/>
    </row>
    <row r="231" spans="10:13" ht="21">
      <c r="J231" s="55"/>
      <c r="K231" s="55"/>
      <c r="L231" s="55"/>
      <c r="M231" s="55"/>
    </row>
    <row r="232" spans="10:13" ht="21">
      <c r="J232" s="55"/>
      <c r="K232" s="55"/>
      <c r="L232" s="55"/>
      <c r="M232" s="55"/>
    </row>
    <row r="233" spans="10:13" ht="21">
      <c r="J233" s="55"/>
      <c r="K233" s="55"/>
      <c r="L233" s="55"/>
      <c r="M233" s="55"/>
    </row>
    <row r="234" spans="10:13" ht="21">
      <c r="J234" s="55"/>
      <c r="K234" s="55"/>
      <c r="L234" s="55"/>
      <c r="M234" s="55"/>
    </row>
    <row r="235" spans="10:13" ht="21">
      <c r="J235" s="55"/>
      <c r="K235" s="55"/>
      <c r="L235" s="55"/>
      <c r="M235" s="55"/>
    </row>
    <row r="236" spans="10:13" ht="21">
      <c r="J236" s="55"/>
      <c r="K236" s="55"/>
      <c r="L236" s="55"/>
      <c r="M236" s="55"/>
    </row>
    <row r="237" spans="10:13" ht="21">
      <c r="J237" s="55"/>
      <c r="K237" s="55"/>
      <c r="L237" s="55"/>
      <c r="M237" s="55"/>
    </row>
    <row r="238" spans="10:13" ht="21">
      <c r="J238" s="55"/>
      <c r="K238" s="55"/>
      <c r="L238" s="55"/>
      <c r="M238" s="55"/>
    </row>
    <row r="239" spans="10:13" ht="21">
      <c r="J239" s="55"/>
      <c r="K239" s="55"/>
      <c r="L239" s="55"/>
      <c r="M239" s="55"/>
    </row>
    <row r="240" spans="10:13" ht="21">
      <c r="J240" s="55"/>
      <c r="K240" s="55"/>
      <c r="L240" s="55"/>
      <c r="M240" s="55"/>
    </row>
    <row r="241" spans="10:13" ht="21">
      <c r="J241" s="55"/>
      <c r="K241" s="55"/>
      <c r="L241" s="55"/>
      <c r="M241" s="55"/>
    </row>
    <row r="242" spans="10:13" ht="21">
      <c r="J242" s="55"/>
      <c r="K242" s="55"/>
      <c r="L242" s="55"/>
      <c r="M242" s="55"/>
    </row>
    <row r="243" spans="10:13" ht="21">
      <c r="J243" s="55"/>
      <c r="K243" s="55"/>
      <c r="L243" s="55"/>
      <c r="M243" s="55"/>
    </row>
    <row r="244" spans="10:13" ht="21">
      <c r="J244" s="55"/>
      <c r="K244" s="55"/>
      <c r="L244" s="55"/>
      <c r="M244" s="55"/>
    </row>
    <row r="245" spans="10:13" ht="21">
      <c r="J245" s="55"/>
      <c r="K245" s="55"/>
      <c r="L245" s="55"/>
      <c r="M245" s="55"/>
    </row>
    <row r="246" spans="10:13" ht="21">
      <c r="J246" s="55"/>
      <c r="K246" s="55"/>
      <c r="L246" s="55"/>
      <c r="M246" s="55"/>
    </row>
    <row r="247" spans="10:13" ht="21">
      <c r="J247" s="55"/>
      <c r="K247" s="55"/>
      <c r="L247" s="55"/>
      <c r="M247" s="55"/>
    </row>
    <row r="248" spans="10:13" ht="21">
      <c r="J248" s="55"/>
      <c r="K248" s="55"/>
      <c r="L248" s="55"/>
      <c r="M248" s="55"/>
    </row>
    <row r="249" spans="10:13" ht="21">
      <c r="J249" s="55"/>
      <c r="K249" s="55"/>
      <c r="L249" s="55"/>
      <c r="M249" s="55"/>
    </row>
    <row r="250" spans="10:13" ht="21">
      <c r="J250" s="55"/>
      <c r="K250" s="55"/>
      <c r="L250" s="55"/>
      <c r="M250" s="55"/>
    </row>
    <row r="251" spans="10:13" ht="21">
      <c r="J251" s="55"/>
      <c r="K251" s="55"/>
      <c r="L251" s="55"/>
      <c r="M251" s="55"/>
    </row>
    <row r="252" spans="10:13" ht="21">
      <c r="J252" s="55"/>
      <c r="K252" s="55"/>
      <c r="L252" s="55"/>
      <c r="M252" s="55"/>
    </row>
    <row r="253" spans="10:13" ht="21">
      <c r="J253" s="55"/>
      <c r="K253" s="55"/>
      <c r="L253" s="55"/>
      <c r="M253" s="55"/>
    </row>
    <row r="254" spans="10:13" ht="21">
      <c r="J254" s="55"/>
      <c r="K254" s="55"/>
      <c r="L254" s="55"/>
      <c r="M254" s="55"/>
    </row>
    <row r="255" spans="10:13" ht="21">
      <c r="J255" s="55"/>
      <c r="K255" s="55"/>
      <c r="L255" s="55"/>
      <c r="M255" s="55"/>
    </row>
    <row r="256" spans="10:13" ht="21">
      <c r="J256" s="55"/>
      <c r="K256" s="55"/>
      <c r="L256" s="55"/>
      <c r="M256" s="55"/>
    </row>
    <row r="257" spans="10:13" ht="21">
      <c r="J257" s="55"/>
      <c r="K257" s="55"/>
      <c r="L257" s="55"/>
      <c r="M257" s="55"/>
    </row>
    <row r="258" spans="10:13" ht="21">
      <c r="J258" s="55"/>
      <c r="K258" s="55"/>
      <c r="L258" s="55"/>
      <c r="M258" s="55"/>
    </row>
    <row r="259" spans="10:13" ht="21">
      <c r="J259" s="55"/>
      <c r="K259" s="55"/>
      <c r="L259" s="55"/>
      <c r="M259" s="55"/>
    </row>
    <row r="260" spans="10:13" ht="21">
      <c r="J260" s="55"/>
      <c r="K260" s="55"/>
      <c r="L260" s="55"/>
      <c r="M260" s="55"/>
    </row>
    <row r="261" spans="10:13" ht="21">
      <c r="J261" s="55"/>
      <c r="K261" s="55"/>
      <c r="L261" s="55"/>
      <c r="M261" s="55"/>
    </row>
    <row r="262" spans="10:13" ht="21">
      <c r="J262" s="55"/>
      <c r="K262" s="55"/>
      <c r="L262" s="55"/>
      <c r="M262" s="55"/>
    </row>
    <row r="263" spans="10:13" ht="21">
      <c r="J263" s="55"/>
      <c r="K263" s="55"/>
      <c r="L263" s="55"/>
      <c r="M263" s="55"/>
    </row>
    <row r="264" spans="10:13" ht="21">
      <c r="J264" s="55"/>
      <c r="K264" s="55"/>
      <c r="L264" s="55"/>
      <c r="M264" s="55"/>
    </row>
    <row r="265" spans="10:13" ht="21">
      <c r="J265" s="55"/>
      <c r="K265" s="55"/>
      <c r="L265" s="55"/>
      <c r="M265" s="55"/>
    </row>
    <row r="266" spans="10:13" ht="21">
      <c r="J266" s="55"/>
      <c r="K266" s="55"/>
      <c r="L266" s="55"/>
      <c r="M266" s="55"/>
    </row>
    <row r="267" spans="10:13" ht="21">
      <c r="J267" s="55"/>
      <c r="K267" s="55"/>
      <c r="L267" s="55"/>
      <c r="M267" s="55"/>
    </row>
    <row r="268" spans="10:13" ht="21">
      <c r="J268" s="55"/>
      <c r="K268" s="55"/>
      <c r="L268" s="55"/>
      <c r="M268" s="55"/>
    </row>
    <row r="269" spans="10:13" ht="21">
      <c r="J269" s="55"/>
      <c r="K269" s="55"/>
      <c r="L269" s="55"/>
      <c r="M269" s="55"/>
    </row>
    <row r="270" spans="10:13" ht="21">
      <c r="J270" s="55"/>
      <c r="K270" s="55"/>
      <c r="L270" s="55"/>
      <c r="M270" s="55"/>
    </row>
    <row r="271" spans="10:13" ht="21">
      <c r="J271" s="55"/>
      <c r="K271" s="55"/>
      <c r="L271" s="55"/>
      <c r="M271" s="55"/>
    </row>
    <row r="272" spans="10:13" ht="21">
      <c r="J272" s="55"/>
      <c r="K272" s="55"/>
      <c r="L272" s="55"/>
      <c r="M272" s="55"/>
    </row>
    <row r="273" spans="10:13" ht="21">
      <c r="J273" s="55"/>
      <c r="K273" s="55"/>
      <c r="L273" s="55"/>
      <c r="M273" s="55"/>
    </row>
    <row r="274" spans="10:13" ht="21">
      <c r="J274" s="55"/>
      <c r="K274" s="55"/>
      <c r="L274" s="55"/>
      <c r="M274" s="55"/>
    </row>
    <row r="275" spans="10:13" ht="21">
      <c r="J275" s="55"/>
      <c r="K275" s="55"/>
      <c r="L275" s="55"/>
      <c r="M275" s="55"/>
    </row>
    <row r="276" spans="10:13" ht="21">
      <c r="J276" s="55"/>
      <c r="K276" s="55"/>
      <c r="L276" s="55"/>
      <c r="M276" s="55"/>
    </row>
    <row r="277" spans="10:13" ht="21">
      <c r="J277" s="55"/>
      <c r="K277" s="55"/>
      <c r="L277" s="55"/>
      <c r="M277" s="55"/>
    </row>
    <row r="278" spans="10:13" ht="21">
      <c r="J278" s="55"/>
      <c r="K278" s="55"/>
      <c r="L278" s="55"/>
      <c r="M278" s="55"/>
    </row>
    <row r="279" spans="10:13" ht="21">
      <c r="J279" s="55"/>
      <c r="K279" s="55"/>
      <c r="L279" s="55"/>
      <c r="M279" s="55"/>
    </row>
    <row r="280" spans="10:13" ht="21">
      <c r="J280" s="55"/>
      <c r="K280" s="55"/>
      <c r="L280" s="55"/>
      <c r="M280" s="55"/>
    </row>
    <row r="281" spans="10:13" ht="21">
      <c r="J281" s="55"/>
      <c r="K281" s="55"/>
      <c r="L281" s="55"/>
      <c r="M281" s="55"/>
    </row>
    <row r="282" spans="10:13" ht="21">
      <c r="J282" s="55"/>
      <c r="K282" s="55"/>
      <c r="L282" s="55"/>
      <c r="M282" s="55"/>
    </row>
    <row r="283" spans="10:13" ht="21">
      <c r="J283" s="55"/>
      <c r="K283" s="55"/>
      <c r="L283" s="55"/>
      <c r="M283" s="55"/>
    </row>
    <row r="284" spans="10:13" ht="21">
      <c r="J284" s="55"/>
      <c r="K284" s="55"/>
      <c r="L284" s="55"/>
      <c r="M284" s="55"/>
    </row>
    <row r="285" spans="10:13" ht="21">
      <c r="J285" s="55"/>
      <c r="K285" s="55"/>
      <c r="L285" s="55"/>
      <c r="M285" s="55"/>
    </row>
    <row r="286" spans="10:13" ht="21">
      <c r="J286" s="55"/>
      <c r="K286" s="55"/>
      <c r="L286" s="55"/>
      <c r="M286" s="55"/>
    </row>
    <row r="287" spans="10:13" ht="21">
      <c r="J287" s="55"/>
      <c r="K287" s="55"/>
      <c r="L287" s="55"/>
      <c r="M287" s="55"/>
    </row>
    <row r="288" spans="10:13" ht="21">
      <c r="J288" s="55"/>
      <c r="K288" s="55"/>
      <c r="L288" s="55"/>
      <c r="M288" s="55"/>
    </row>
    <row r="289" spans="10:13" ht="21">
      <c r="J289" s="55"/>
      <c r="K289" s="55"/>
      <c r="L289" s="55"/>
      <c r="M289" s="55"/>
    </row>
    <row r="290" spans="10:13" ht="21">
      <c r="J290" s="55"/>
      <c r="K290" s="55"/>
      <c r="L290" s="55"/>
      <c r="M290" s="55"/>
    </row>
    <row r="291" spans="10:13" ht="21">
      <c r="J291" s="55"/>
      <c r="K291" s="55"/>
      <c r="L291" s="55"/>
      <c r="M291" s="55"/>
    </row>
    <row r="292" spans="10:13" ht="21">
      <c r="J292" s="55"/>
      <c r="K292" s="55"/>
      <c r="L292" s="55"/>
      <c r="M292" s="55"/>
    </row>
    <row r="293" spans="10:13" ht="21">
      <c r="J293" s="55"/>
      <c r="K293" s="55"/>
      <c r="L293" s="55"/>
      <c r="M293" s="55"/>
    </row>
    <row r="294" spans="10:13" ht="21">
      <c r="J294" s="55"/>
      <c r="K294" s="55"/>
      <c r="L294" s="55"/>
      <c r="M294" s="55"/>
    </row>
    <row r="295" spans="10:13" ht="21">
      <c r="J295" s="55"/>
      <c r="K295" s="55"/>
      <c r="L295" s="55"/>
      <c r="M295" s="55"/>
    </row>
    <row r="296" spans="10:13" ht="21">
      <c r="J296" s="55"/>
      <c r="K296" s="55"/>
      <c r="L296" s="55"/>
      <c r="M296" s="55"/>
    </row>
    <row r="297" spans="10:13" ht="21">
      <c r="J297" s="55"/>
      <c r="K297" s="55"/>
      <c r="L297" s="55"/>
      <c r="M297" s="55"/>
    </row>
    <row r="298" spans="10:13" ht="21">
      <c r="J298" s="55"/>
      <c r="K298" s="55"/>
      <c r="L298" s="55"/>
      <c r="M298" s="55"/>
    </row>
    <row r="299" spans="10:13" ht="21">
      <c r="J299" s="55"/>
      <c r="K299" s="55"/>
      <c r="L299" s="55"/>
      <c r="M299" s="55"/>
    </row>
    <row r="300" spans="10:13" ht="21">
      <c r="J300" s="55"/>
      <c r="K300" s="55"/>
      <c r="L300" s="55"/>
      <c r="M300" s="55"/>
    </row>
    <row r="301" spans="10:13" ht="21">
      <c r="J301" s="55"/>
      <c r="K301" s="55"/>
      <c r="L301" s="55"/>
      <c r="M301" s="55"/>
    </row>
    <row r="302" spans="10:13" ht="21">
      <c r="J302" s="55"/>
      <c r="K302" s="55"/>
      <c r="L302" s="55"/>
      <c r="M302" s="55"/>
    </row>
    <row r="303" spans="10:13" ht="21">
      <c r="J303" s="55"/>
      <c r="K303" s="55"/>
      <c r="L303" s="55"/>
      <c r="M303" s="55"/>
    </row>
    <row r="304" spans="10:13" ht="21">
      <c r="J304" s="55"/>
      <c r="K304" s="55"/>
      <c r="L304" s="55"/>
      <c r="M304" s="55"/>
    </row>
    <row r="305" spans="10:13" ht="21">
      <c r="J305" s="55"/>
      <c r="K305" s="55"/>
      <c r="L305" s="55"/>
      <c r="M305" s="55"/>
    </row>
    <row r="306" spans="10:13" ht="21">
      <c r="J306" s="55"/>
      <c r="K306" s="55"/>
      <c r="L306" s="55"/>
      <c r="M306" s="55"/>
    </row>
    <row r="307" spans="10:13" ht="21">
      <c r="J307" s="55"/>
      <c r="K307" s="55"/>
      <c r="L307" s="55"/>
      <c r="M307" s="55"/>
    </row>
    <row r="308" spans="10:13" ht="21">
      <c r="J308" s="55"/>
      <c r="K308" s="55"/>
      <c r="L308" s="55"/>
      <c r="M308" s="55"/>
    </row>
    <row r="309" spans="10:13" ht="21">
      <c r="J309" s="55"/>
      <c r="K309" s="55"/>
      <c r="L309" s="55"/>
      <c r="M309" s="55"/>
    </row>
    <row r="310" spans="10:13" ht="21">
      <c r="J310" s="55"/>
      <c r="K310" s="55"/>
      <c r="L310" s="55"/>
      <c r="M310" s="55"/>
    </row>
    <row r="311" spans="10:13" ht="21">
      <c r="J311" s="55"/>
      <c r="K311" s="55"/>
      <c r="L311" s="55"/>
      <c r="M311" s="55"/>
    </row>
    <row r="312" spans="10:13" ht="21">
      <c r="J312" s="55"/>
      <c r="K312" s="55"/>
      <c r="L312" s="55"/>
      <c r="M312" s="55"/>
    </row>
    <row r="313" spans="10:13" ht="21">
      <c r="J313" s="55"/>
      <c r="K313" s="55"/>
      <c r="L313" s="55"/>
      <c r="M313" s="55"/>
    </row>
    <row r="314" spans="10:13" ht="21">
      <c r="J314" s="55"/>
      <c r="K314" s="55"/>
      <c r="L314" s="55"/>
      <c r="M314" s="55"/>
    </row>
    <row r="315" spans="10:13" ht="21">
      <c r="J315" s="55"/>
      <c r="K315" s="55"/>
      <c r="L315" s="55"/>
      <c r="M315" s="55"/>
    </row>
    <row r="316" spans="10:13" ht="21">
      <c r="J316" s="55"/>
      <c r="K316" s="55"/>
      <c r="L316" s="55"/>
      <c r="M316" s="55"/>
    </row>
    <row r="317" spans="10:13" ht="21">
      <c r="J317" s="55"/>
      <c r="K317" s="55"/>
      <c r="L317" s="55"/>
      <c r="M317" s="55"/>
    </row>
    <row r="318" spans="10:13" ht="21">
      <c r="J318" s="55"/>
      <c r="K318" s="55"/>
      <c r="L318" s="55"/>
      <c r="M318" s="55"/>
    </row>
    <row r="319" spans="10:13" ht="21">
      <c r="J319" s="55"/>
      <c r="K319" s="55"/>
      <c r="L319" s="55"/>
      <c r="M319" s="55"/>
    </row>
    <row r="320" spans="10:13" ht="21">
      <c r="J320" s="55"/>
      <c r="K320" s="55"/>
      <c r="L320" s="55"/>
      <c r="M320" s="55"/>
    </row>
    <row r="321" spans="10:13" ht="21">
      <c r="J321" s="55"/>
      <c r="K321" s="55"/>
      <c r="L321" s="55"/>
      <c r="M321" s="55"/>
    </row>
    <row r="322" spans="10:13" ht="21">
      <c r="J322" s="55"/>
      <c r="K322" s="55"/>
      <c r="L322" s="55"/>
      <c r="M322" s="55"/>
    </row>
    <row r="323" spans="10:13" ht="21">
      <c r="J323" s="55"/>
      <c r="K323" s="55"/>
      <c r="L323" s="55"/>
      <c r="M323" s="55"/>
    </row>
    <row r="324" spans="10:13" ht="21">
      <c r="J324" s="55"/>
      <c r="K324" s="55"/>
      <c r="L324" s="55"/>
      <c r="M324" s="55"/>
    </row>
    <row r="325" spans="10:13" ht="21">
      <c r="J325" s="55"/>
      <c r="K325" s="55"/>
      <c r="L325" s="55"/>
      <c r="M325" s="55"/>
    </row>
    <row r="326" spans="10:13" ht="21">
      <c r="J326" s="55"/>
      <c r="K326" s="55"/>
      <c r="L326" s="55"/>
      <c r="M326" s="55"/>
    </row>
    <row r="327" spans="10:13" ht="21">
      <c r="J327" s="55"/>
      <c r="K327" s="55"/>
      <c r="L327" s="55"/>
      <c r="M327" s="55"/>
    </row>
    <row r="328" spans="10:13" ht="21">
      <c r="J328" s="55"/>
      <c r="K328" s="55"/>
      <c r="L328" s="55"/>
      <c r="M328" s="55"/>
    </row>
    <row r="329" spans="10:13" ht="21">
      <c r="J329" s="55"/>
      <c r="K329" s="55"/>
      <c r="L329" s="55"/>
      <c r="M329" s="55"/>
    </row>
    <row r="330" spans="10:13" ht="21">
      <c r="J330" s="55"/>
      <c r="K330" s="55"/>
      <c r="L330" s="55"/>
      <c r="M330" s="55"/>
    </row>
    <row r="331" spans="10:13" ht="21">
      <c r="J331" s="55"/>
      <c r="K331" s="55"/>
      <c r="L331" s="55"/>
      <c r="M331" s="55"/>
    </row>
    <row r="332" spans="10:13" ht="21">
      <c r="J332" s="55"/>
      <c r="K332" s="55"/>
      <c r="L332" s="55"/>
      <c r="M332" s="55"/>
    </row>
    <row r="333" spans="10:13" ht="21">
      <c r="J333" s="55"/>
      <c r="K333" s="55"/>
      <c r="L333" s="55"/>
      <c r="M333" s="55"/>
    </row>
    <row r="334" spans="10:13" ht="21">
      <c r="J334" s="55"/>
      <c r="K334" s="55"/>
      <c r="L334" s="55"/>
      <c r="M334" s="55"/>
    </row>
    <row r="335" spans="10:13" ht="21">
      <c r="J335" s="55"/>
      <c r="K335" s="55"/>
      <c r="L335" s="55"/>
      <c r="M335" s="55"/>
    </row>
    <row r="336" spans="10:13" ht="21">
      <c r="J336" s="55"/>
      <c r="K336" s="55"/>
      <c r="L336" s="55"/>
      <c r="M336" s="55"/>
    </row>
    <row r="337" spans="10:13" ht="21">
      <c r="J337" s="55"/>
      <c r="K337" s="55"/>
      <c r="L337" s="55"/>
      <c r="M337" s="55"/>
    </row>
    <row r="338" spans="10:13" ht="21">
      <c r="J338" s="55"/>
      <c r="K338" s="55"/>
      <c r="L338" s="55"/>
      <c r="M338" s="55"/>
    </row>
    <row r="339" spans="10:13" ht="21">
      <c r="J339" s="55"/>
      <c r="K339" s="55"/>
      <c r="L339" s="55"/>
      <c r="M339" s="55"/>
    </row>
    <row r="340" spans="10:13" ht="21">
      <c r="J340" s="55"/>
      <c r="K340" s="55"/>
      <c r="L340" s="55"/>
      <c r="M340" s="55"/>
    </row>
    <row r="341" spans="10:13" ht="21">
      <c r="J341" s="55"/>
      <c r="K341" s="55"/>
      <c r="L341" s="55"/>
      <c r="M341" s="55"/>
    </row>
    <row r="342" spans="10:13" ht="21">
      <c r="J342" s="55"/>
      <c r="K342" s="55"/>
      <c r="L342" s="55"/>
      <c r="M342" s="55"/>
    </row>
    <row r="343" spans="10:13" ht="21">
      <c r="J343" s="55"/>
      <c r="K343" s="55"/>
      <c r="L343" s="55"/>
      <c r="M343" s="55"/>
    </row>
    <row r="344" spans="10:13" ht="21">
      <c r="J344" s="55"/>
      <c r="K344" s="55"/>
      <c r="L344" s="55"/>
      <c r="M344" s="55"/>
    </row>
    <row r="345" spans="10:13" ht="21">
      <c r="J345" s="55"/>
      <c r="K345" s="55"/>
      <c r="L345" s="55"/>
      <c r="M345" s="55"/>
    </row>
    <row r="346" spans="10:13" ht="21">
      <c r="J346" s="55"/>
      <c r="K346" s="55"/>
      <c r="L346" s="55"/>
      <c r="M346" s="55"/>
    </row>
    <row r="347" spans="10:13" ht="21">
      <c r="J347" s="55"/>
      <c r="K347" s="55"/>
      <c r="L347" s="55"/>
      <c r="M347" s="55"/>
    </row>
    <row r="348" spans="10:13" ht="21">
      <c r="J348" s="55"/>
      <c r="K348" s="55"/>
      <c r="L348" s="55"/>
      <c r="M348" s="55"/>
    </row>
    <row r="349" spans="10:13" ht="21">
      <c r="J349" s="55"/>
      <c r="K349" s="55"/>
      <c r="L349" s="55"/>
      <c r="M349" s="55"/>
    </row>
    <row r="350" spans="10:13" ht="21">
      <c r="J350" s="55"/>
      <c r="K350" s="55"/>
      <c r="L350" s="55"/>
      <c r="M350" s="55"/>
    </row>
    <row r="351" spans="10:13" ht="21">
      <c r="J351" s="55"/>
      <c r="K351" s="55"/>
      <c r="L351" s="55"/>
      <c r="M351" s="55"/>
    </row>
    <row r="352" spans="10:13" ht="21">
      <c r="J352" s="55"/>
      <c r="K352" s="55"/>
      <c r="L352" s="55"/>
      <c r="M352" s="55"/>
    </row>
    <row r="353" spans="10:13" ht="21">
      <c r="J353" s="55"/>
      <c r="K353" s="55"/>
      <c r="L353" s="55"/>
      <c r="M353" s="55"/>
    </row>
    <row r="354" spans="10:13" ht="21">
      <c r="J354" s="55"/>
      <c r="K354" s="55"/>
      <c r="L354" s="55"/>
      <c r="M354" s="55"/>
    </row>
    <row r="355" spans="10:13" ht="21">
      <c r="J355" s="55"/>
      <c r="K355" s="55"/>
      <c r="L355" s="55"/>
      <c r="M355" s="55"/>
    </row>
    <row r="356" spans="10:13" ht="21">
      <c r="J356" s="55"/>
      <c r="K356" s="55"/>
      <c r="L356" s="55"/>
      <c r="M356" s="55"/>
    </row>
    <row r="357" spans="10:13" ht="21">
      <c r="J357" s="55"/>
      <c r="K357" s="55"/>
      <c r="L357" s="55"/>
      <c r="M357" s="55"/>
    </row>
    <row r="358" spans="10:13" ht="21">
      <c r="J358" s="55"/>
      <c r="K358" s="55"/>
      <c r="L358" s="55"/>
      <c r="M358" s="55"/>
    </row>
    <row r="359" spans="10:13" ht="21">
      <c r="J359" s="55"/>
      <c r="K359" s="55"/>
      <c r="L359" s="55"/>
      <c r="M359" s="55"/>
    </row>
    <row r="360" spans="10:13" ht="21">
      <c r="J360" s="55"/>
      <c r="K360" s="55"/>
      <c r="L360" s="55"/>
      <c r="M360" s="55"/>
    </row>
    <row r="361" spans="10:13" ht="21">
      <c r="J361" s="55"/>
      <c r="K361" s="55"/>
      <c r="L361" s="55"/>
      <c r="M361" s="55"/>
    </row>
    <row r="362" spans="10:13" ht="21">
      <c r="J362" s="55"/>
      <c r="K362" s="55"/>
      <c r="L362" s="55"/>
      <c r="M362" s="55"/>
    </row>
    <row r="363" spans="10:13" ht="21">
      <c r="J363" s="55"/>
      <c r="K363" s="55"/>
      <c r="L363" s="55"/>
      <c r="M363" s="55"/>
    </row>
    <row r="364" spans="10:13" ht="21">
      <c r="J364" s="55"/>
      <c r="K364" s="55"/>
      <c r="L364" s="55"/>
      <c r="M364" s="55"/>
    </row>
    <row r="365" spans="10:13" ht="21">
      <c r="J365" s="55"/>
      <c r="K365" s="55"/>
      <c r="L365" s="55"/>
      <c r="M365" s="55"/>
    </row>
    <row r="366" spans="10:13" ht="21">
      <c r="J366" s="55"/>
      <c r="K366" s="55"/>
      <c r="L366" s="55"/>
      <c r="M366" s="55"/>
    </row>
    <row r="367" spans="10:13" ht="21">
      <c r="J367" s="55"/>
      <c r="K367" s="55"/>
      <c r="L367" s="55"/>
      <c r="M367" s="55"/>
    </row>
    <row r="368" spans="10:13" ht="21">
      <c r="J368" s="55"/>
      <c r="K368" s="55"/>
      <c r="L368" s="55"/>
      <c r="M368" s="55"/>
    </row>
    <row r="369" spans="10:13" ht="21">
      <c r="J369" s="55"/>
      <c r="K369" s="55"/>
      <c r="L369" s="55"/>
      <c r="M369" s="55"/>
    </row>
    <row r="370" spans="10:13" ht="21">
      <c r="J370" s="55"/>
      <c r="K370" s="55"/>
      <c r="L370" s="55"/>
      <c r="M370" s="55"/>
    </row>
    <row r="371" spans="10:13" ht="21">
      <c r="J371" s="55"/>
      <c r="K371" s="55"/>
      <c r="L371" s="55"/>
      <c r="M371" s="55"/>
    </row>
    <row r="372" spans="10:13" ht="21">
      <c r="J372" s="55"/>
      <c r="K372" s="55"/>
      <c r="L372" s="55"/>
      <c r="M372" s="55"/>
    </row>
    <row r="373" spans="10:13" ht="21">
      <c r="J373" s="55"/>
      <c r="K373" s="55"/>
      <c r="L373" s="55"/>
      <c r="M373" s="55"/>
    </row>
    <row r="374" spans="10:13" ht="21">
      <c r="J374" s="55"/>
      <c r="K374" s="55"/>
      <c r="L374" s="55"/>
      <c r="M374" s="55"/>
    </row>
    <row r="375" spans="10:13" ht="21">
      <c r="J375" s="55"/>
      <c r="K375" s="55"/>
      <c r="L375" s="55"/>
      <c r="M375" s="55"/>
    </row>
    <row r="376" spans="10:13" ht="21">
      <c r="J376" s="55"/>
      <c r="K376" s="55"/>
      <c r="L376" s="55"/>
      <c r="M376" s="55"/>
    </row>
    <row r="377" spans="10:13" ht="21">
      <c r="J377" s="55"/>
      <c r="K377" s="55"/>
      <c r="L377" s="55"/>
      <c r="M377" s="55"/>
    </row>
    <row r="378" spans="10:13" ht="21">
      <c r="J378" s="55"/>
      <c r="K378" s="55"/>
      <c r="L378" s="55"/>
      <c r="M378" s="55"/>
    </row>
    <row r="379" spans="10:13" ht="21">
      <c r="J379" s="55"/>
      <c r="K379" s="55"/>
      <c r="L379" s="55"/>
      <c r="M379" s="55"/>
    </row>
    <row r="380" spans="10:13" ht="21">
      <c r="J380" s="55"/>
      <c r="K380" s="55"/>
      <c r="L380" s="55"/>
      <c r="M380" s="55"/>
    </row>
    <row r="381" spans="10:13" ht="21">
      <c r="J381" s="55"/>
      <c r="K381" s="55"/>
      <c r="L381" s="55"/>
      <c r="M381" s="55"/>
    </row>
    <row r="382" spans="10:13" ht="21">
      <c r="J382" s="55"/>
      <c r="K382" s="55"/>
      <c r="L382" s="55"/>
      <c r="M382" s="55"/>
    </row>
    <row r="383" spans="10:13" ht="21">
      <c r="J383" s="55"/>
      <c r="K383" s="55"/>
      <c r="L383" s="55"/>
      <c r="M383" s="55"/>
    </row>
    <row r="384" spans="10:13" ht="21">
      <c r="J384" s="55"/>
      <c r="K384" s="55"/>
      <c r="L384" s="55"/>
      <c r="M384" s="55"/>
    </row>
    <row r="385" spans="10:13" ht="21">
      <c r="J385" s="55"/>
      <c r="K385" s="55"/>
      <c r="L385" s="55"/>
      <c r="M385" s="55"/>
    </row>
    <row r="386" spans="10:13" ht="21">
      <c r="J386" s="55"/>
      <c r="K386" s="55"/>
      <c r="L386" s="55"/>
      <c r="M386" s="55"/>
    </row>
    <row r="387" spans="10:13" ht="21">
      <c r="J387" s="55"/>
      <c r="K387" s="55"/>
      <c r="L387" s="55"/>
      <c r="M387" s="55"/>
    </row>
    <row r="388" spans="10:13" ht="21">
      <c r="J388" s="55"/>
      <c r="K388" s="55"/>
      <c r="L388" s="55"/>
      <c r="M388" s="55"/>
    </row>
    <row r="389" spans="10:13" ht="21">
      <c r="J389" s="55"/>
      <c r="K389" s="55"/>
      <c r="L389" s="55"/>
      <c r="M389" s="55"/>
    </row>
    <row r="390" spans="10:13" ht="21">
      <c r="J390" s="55"/>
      <c r="K390" s="55"/>
      <c r="L390" s="55"/>
      <c r="M390" s="55"/>
    </row>
    <row r="391" spans="10:13" ht="21">
      <c r="J391" s="55"/>
      <c r="K391" s="55"/>
      <c r="L391" s="55"/>
      <c r="M391" s="55"/>
    </row>
    <row r="392" spans="10:13" ht="21">
      <c r="J392" s="55"/>
      <c r="K392" s="55"/>
      <c r="L392" s="55"/>
      <c r="M392" s="55"/>
    </row>
    <row r="393" spans="10:13" ht="21">
      <c r="J393" s="55"/>
      <c r="K393" s="55"/>
      <c r="L393" s="55"/>
      <c r="M393" s="55"/>
    </row>
    <row r="394" spans="10:13" ht="21">
      <c r="J394" s="55"/>
      <c r="K394" s="55"/>
      <c r="L394" s="55"/>
      <c r="M394" s="55"/>
    </row>
    <row r="395" spans="10:13" ht="21">
      <c r="J395" s="55"/>
      <c r="K395" s="55"/>
      <c r="L395" s="55"/>
      <c r="M395" s="55"/>
    </row>
    <row r="396" spans="10:13" ht="21">
      <c r="J396" s="55"/>
      <c r="K396" s="55"/>
      <c r="L396" s="55"/>
      <c r="M396" s="55"/>
    </row>
    <row r="397" spans="10:13" ht="21">
      <c r="J397" s="55"/>
      <c r="K397" s="55"/>
      <c r="L397" s="55"/>
      <c r="M397" s="55"/>
    </row>
    <row r="398" spans="10:13" ht="21">
      <c r="J398" s="55"/>
      <c r="K398" s="55"/>
      <c r="L398" s="55"/>
      <c r="M398" s="55"/>
    </row>
    <row r="399" spans="10:13" ht="21">
      <c r="J399" s="55"/>
      <c r="K399" s="55"/>
      <c r="L399" s="55"/>
      <c r="M399" s="55"/>
    </row>
    <row r="400" spans="10:13" ht="21">
      <c r="J400" s="55"/>
      <c r="K400" s="55"/>
      <c r="L400" s="55"/>
      <c r="M400" s="55"/>
    </row>
    <row r="401" spans="10:13" ht="21">
      <c r="J401" s="55"/>
      <c r="K401" s="55"/>
      <c r="L401" s="55"/>
      <c r="M401" s="55"/>
    </row>
    <row r="402" spans="10:13" ht="21">
      <c r="J402" s="55"/>
      <c r="K402" s="55"/>
      <c r="L402" s="55"/>
      <c r="M402" s="55"/>
    </row>
    <row r="403" spans="10:13" ht="21">
      <c r="J403" s="55"/>
      <c r="K403" s="55"/>
      <c r="L403" s="55"/>
      <c r="M403" s="55"/>
    </row>
    <row r="404" spans="10:13" ht="21">
      <c r="J404" s="55"/>
      <c r="K404" s="55"/>
      <c r="L404" s="55"/>
      <c r="M404" s="55"/>
    </row>
    <row r="405" spans="10:13" ht="21">
      <c r="J405" s="55"/>
      <c r="K405" s="55"/>
      <c r="L405" s="55"/>
      <c r="M405" s="55"/>
    </row>
    <row r="406" spans="10:13" ht="21">
      <c r="J406" s="55"/>
      <c r="K406" s="55"/>
      <c r="L406" s="55"/>
      <c r="M406" s="55"/>
    </row>
    <row r="407" spans="10:13" ht="21">
      <c r="J407" s="55"/>
      <c r="K407" s="55"/>
      <c r="L407" s="55"/>
      <c r="M407" s="55"/>
    </row>
    <row r="408" spans="10:13" ht="21">
      <c r="J408" s="55"/>
      <c r="K408" s="55"/>
      <c r="L408" s="55"/>
      <c r="M408" s="55"/>
    </row>
    <row r="409" spans="10:13" ht="21">
      <c r="J409" s="55"/>
      <c r="K409" s="55"/>
      <c r="L409" s="55"/>
      <c r="M409" s="55"/>
    </row>
    <row r="410" spans="10:13" ht="21">
      <c r="J410" s="55"/>
      <c r="K410" s="55"/>
      <c r="L410" s="55"/>
      <c r="M410" s="55"/>
    </row>
    <row r="411" spans="10:13" ht="21">
      <c r="J411" s="55"/>
      <c r="K411" s="55"/>
      <c r="L411" s="55"/>
      <c r="M411" s="55"/>
    </row>
    <row r="412" spans="10:13" ht="21">
      <c r="J412" s="55"/>
      <c r="K412" s="55"/>
      <c r="L412" s="55"/>
      <c r="M412" s="55"/>
    </row>
    <row r="413" spans="10:13" ht="21">
      <c r="J413" s="55"/>
      <c r="K413" s="55"/>
      <c r="L413" s="55"/>
      <c r="M413" s="55"/>
    </row>
    <row r="414" spans="10:13" ht="21">
      <c r="J414" s="55"/>
      <c r="K414" s="55"/>
      <c r="L414" s="55"/>
      <c r="M414" s="55"/>
    </row>
    <row r="415" spans="10:13" ht="21">
      <c r="J415" s="55"/>
      <c r="K415" s="55"/>
      <c r="L415" s="55"/>
      <c r="M415" s="55"/>
    </row>
    <row r="416" spans="10:13" ht="21">
      <c r="J416" s="55"/>
      <c r="K416" s="55"/>
      <c r="L416" s="55"/>
      <c r="M416" s="55"/>
    </row>
    <row r="417" spans="10:13" ht="21">
      <c r="J417" s="55"/>
      <c r="K417" s="55"/>
      <c r="L417" s="55"/>
      <c r="M417" s="55"/>
    </row>
    <row r="418" spans="10:13" ht="21">
      <c r="J418" s="55"/>
      <c r="K418" s="55"/>
      <c r="L418" s="55"/>
      <c r="M418" s="55"/>
    </row>
    <row r="419" spans="10:13" ht="21">
      <c r="J419" s="55"/>
      <c r="K419" s="55"/>
      <c r="L419" s="55"/>
      <c r="M419" s="55"/>
    </row>
    <row r="420" spans="10:13" ht="21">
      <c r="J420" s="55"/>
      <c r="K420" s="55"/>
      <c r="L420" s="55"/>
      <c r="M420" s="55"/>
    </row>
    <row r="421" spans="10:13" ht="21">
      <c r="J421" s="55"/>
      <c r="K421" s="55"/>
      <c r="L421" s="55"/>
      <c r="M421" s="55"/>
    </row>
    <row r="422" spans="10:13" ht="21">
      <c r="J422" s="55"/>
      <c r="K422" s="55"/>
      <c r="L422" s="55"/>
      <c r="M422" s="55"/>
    </row>
    <row r="423" spans="10:13" ht="21">
      <c r="J423" s="55"/>
      <c r="K423" s="55"/>
      <c r="L423" s="55"/>
      <c r="M423" s="55"/>
    </row>
    <row r="424" spans="10:13" ht="21">
      <c r="J424" s="55"/>
      <c r="K424" s="55"/>
      <c r="L424" s="55"/>
      <c r="M424" s="55"/>
    </row>
    <row r="425" spans="10:13" ht="21">
      <c r="J425" s="55"/>
      <c r="K425" s="55"/>
      <c r="L425" s="55"/>
      <c r="M425" s="55"/>
    </row>
    <row r="426" spans="10:13" ht="21">
      <c r="J426" s="55"/>
      <c r="K426" s="55"/>
      <c r="L426" s="55"/>
      <c r="M426" s="55"/>
    </row>
    <row r="427" spans="10:13" ht="21">
      <c r="J427" s="55"/>
      <c r="K427" s="55"/>
      <c r="L427" s="55"/>
      <c r="M427" s="55"/>
    </row>
    <row r="428" spans="10:13" ht="21">
      <c r="J428" s="55"/>
      <c r="K428" s="55"/>
      <c r="L428" s="55"/>
      <c r="M428" s="55"/>
    </row>
    <row r="429" spans="10:13" ht="21">
      <c r="J429" s="55"/>
      <c r="K429" s="55"/>
      <c r="L429" s="55"/>
      <c r="M429" s="55"/>
    </row>
    <row r="430" spans="10:13" ht="21">
      <c r="J430" s="55"/>
      <c r="K430" s="55"/>
      <c r="L430" s="55"/>
      <c r="M430" s="55"/>
    </row>
    <row r="431" spans="10:13" ht="21">
      <c r="J431" s="55"/>
      <c r="K431" s="55"/>
      <c r="L431" s="55"/>
      <c r="M431" s="55"/>
    </row>
    <row r="432" spans="10:13" ht="21">
      <c r="J432" s="55"/>
      <c r="K432" s="55"/>
      <c r="L432" s="55"/>
      <c r="M432" s="55"/>
    </row>
    <row r="433" spans="10:13" ht="21">
      <c r="J433" s="55"/>
      <c r="K433" s="55"/>
      <c r="L433" s="55"/>
      <c r="M433" s="55"/>
    </row>
    <row r="434" spans="10:13" ht="21">
      <c r="J434" s="55"/>
      <c r="K434" s="55"/>
      <c r="L434" s="55"/>
      <c r="M434" s="55"/>
    </row>
    <row r="435" spans="10:13" ht="21">
      <c r="J435" s="55"/>
      <c r="K435" s="55"/>
      <c r="L435" s="55"/>
      <c r="M435" s="55"/>
    </row>
    <row r="436" spans="10:13" ht="21">
      <c r="J436" s="55"/>
      <c r="K436" s="55"/>
      <c r="L436" s="55"/>
      <c r="M436" s="55"/>
    </row>
    <row r="437" spans="10:13" ht="21">
      <c r="J437" s="55"/>
      <c r="K437" s="55"/>
      <c r="L437" s="55"/>
      <c r="M437" s="55"/>
    </row>
    <row r="438" spans="10:13" ht="21">
      <c r="J438" s="55"/>
      <c r="K438" s="55"/>
      <c r="L438" s="55"/>
      <c r="M438" s="55"/>
    </row>
    <row r="439" spans="10:13" ht="21">
      <c r="J439" s="55"/>
      <c r="K439" s="55"/>
      <c r="L439" s="55"/>
      <c r="M439" s="55"/>
    </row>
    <row r="440" spans="10:13" ht="21">
      <c r="J440" s="55"/>
      <c r="K440" s="55"/>
      <c r="L440" s="55"/>
      <c r="M440" s="55"/>
    </row>
    <row r="441" spans="10:13" ht="21">
      <c r="J441" s="55"/>
      <c r="K441" s="55"/>
      <c r="L441" s="55"/>
      <c r="M441" s="55"/>
    </row>
    <row r="442" spans="10:13" ht="21">
      <c r="J442" s="55"/>
      <c r="K442" s="55"/>
      <c r="L442" s="55"/>
      <c r="M442" s="55"/>
    </row>
    <row r="443" spans="10:13" ht="21">
      <c r="J443" s="55"/>
      <c r="K443" s="55"/>
      <c r="L443" s="55"/>
      <c r="M443" s="55"/>
    </row>
    <row r="444" spans="10:13" ht="21">
      <c r="J444" s="55"/>
      <c r="K444" s="55"/>
      <c r="L444" s="55"/>
      <c r="M444" s="55"/>
    </row>
    <row r="445" spans="10:13" ht="21">
      <c r="J445" s="55"/>
      <c r="K445" s="55"/>
      <c r="L445" s="55"/>
      <c r="M445" s="55"/>
    </row>
    <row r="446" spans="10:13" ht="21">
      <c r="J446" s="55"/>
      <c r="K446" s="55"/>
      <c r="L446" s="55"/>
      <c r="M446" s="55"/>
    </row>
    <row r="447" spans="10:13" ht="21">
      <c r="J447" s="55"/>
      <c r="K447" s="55"/>
      <c r="L447" s="55"/>
      <c r="M447" s="55"/>
    </row>
    <row r="448" spans="10:13" ht="21">
      <c r="J448" s="55"/>
      <c r="K448" s="55"/>
      <c r="L448" s="55"/>
      <c r="M448" s="55"/>
    </row>
    <row r="449" spans="10:13" ht="21">
      <c r="J449" s="55"/>
      <c r="K449" s="55"/>
      <c r="L449" s="55"/>
      <c r="M449" s="55"/>
    </row>
    <row r="450" spans="10:13" ht="21">
      <c r="J450" s="55"/>
      <c r="K450" s="55"/>
      <c r="L450" s="55"/>
      <c r="M450" s="55"/>
    </row>
    <row r="451" spans="10:13" ht="21">
      <c r="J451" s="55"/>
      <c r="K451" s="55"/>
      <c r="L451" s="55"/>
      <c r="M451" s="55"/>
    </row>
    <row r="452" spans="10:13" ht="21">
      <c r="J452" s="55"/>
      <c r="K452" s="55"/>
      <c r="L452" s="55"/>
      <c r="M452" s="55"/>
    </row>
    <row r="453" spans="10:13" ht="21">
      <c r="J453" s="55"/>
      <c r="K453" s="55"/>
      <c r="L453" s="55"/>
      <c r="M453" s="55"/>
    </row>
    <row r="454" spans="10:13" ht="21">
      <c r="J454" s="55"/>
      <c r="K454" s="55"/>
      <c r="L454" s="55"/>
      <c r="M454" s="55"/>
    </row>
    <row r="455" spans="10:13" ht="21">
      <c r="J455" s="55"/>
      <c r="K455" s="55"/>
      <c r="L455" s="55"/>
      <c r="M455" s="55"/>
    </row>
    <row r="456" spans="10:13" ht="21">
      <c r="J456" s="55"/>
      <c r="K456" s="55"/>
      <c r="L456" s="55"/>
      <c r="M456" s="55"/>
    </row>
    <row r="457" spans="10:13" ht="21">
      <c r="J457" s="55"/>
      <c r="K457" s="55"/>
      <c r="L457" s="55"/>
      <c r="M457" s="55"/>
    </row>
    <row r="458" spans="10:13" ht="21">
      <c r="J458" s="55"/>
      <c r="K458" s="55"/>
      <c r="L458" s="55"/>
      <c r="M458" s="55"/>
    </row>
    <row r="459" spans="10:13" ht="21">
      <c r="J459" s="55"/>
      <c r="K459" s="55"/>
      <c r="L459" s="55"/>
      <c r="M459" s="55"/>
    </row>
    <row r="460" spans="10:13" ht="21">
      <c r="J460" s="55"/>
      <c r="K460" s="55"/>
      <c r="L460" s="55"/>
      <c r="M460" s="55"/>
    </row>
    <row r="461" spans="10:13" ht="21">
      <c r="J461" s="55"/>
      <c r="K461" s="55"/>
      <c r="L461" s="55"/>
      <c r="M461" s="55"/>
    </row>
    <row r="462" spans="10:13" ht="21">
      <c r="J462" s="55"/>
      <c r="K462" s="55"/>
      <c r="L462" s="55"/>
      <c r="M462" s="55"/>
    </row>
    <row r="463" spans="10:13" ht="21">
      <c r="J463" s="55"/>
      <c r="K463" s="55"/>
      <c r="L463" s="55"/>
      <c r="M463" s="55"/>
    </row>
    <row r="464" spans="10:13" ht="21">
      <c r="J464" s="55"/>
      <c r="K464" s="55"/>
      <c r="L464" s="55"/>
      <c r="M464" s="55"/>
    </row>
    <row r="465" spans="10:13" ht="21">
      <c r="J465" s="55"/>
      <c r="K465" s="55"/>
      <c r="L465" s="55"/>
      <c r="M465" s="55"/>
    </row>
    <row r="466" spans="10:13" ht="21">
      <c r="J466" s="55"/>
      <c r="K466" s="55"/>
      <c r="L466" s="55"/>
      <c r="M466" s="55"/>
    </row>
    <row r="467" spans="10:13" ht="21">
      <c r="J467" s="55"/>
      <c r="K467" s="55"/>
      <c r="L467" s="55"/>
      <c r="M467" s="55"/>
    </row>
    <row r="468" spans="10:13" ht="21">
      <c r="J468" s="55"/>
      <c r="K468" s="55"/>
      <c r="L468" s="55"/>
      <c r="M468" s="55"/>
    </row>
    <row r="469" spans="10:13" ht="21">
      <c r="J469" s="55"/>
      <c r="K469" s="55"/>
      <c r="L469" s="55"/>
      <c r="M469" s="55"/>
    </row>
    <row r="470" spans="10:13" ht="21">
      <c r="J470" s="55"/>
      <c r="K470" s="55"/>
      <c r="L470" s="55"/>
      <c r="M470" s="55"/>
    </row>
    <row r="471" spans="10:13" ht="21">
      <c r="J471" s="55"/>
      <c r="K471" s="55"/>
      <c r="L471" s="55"/>
      <c r="M471" s="55"/>
    </row>
    <row r="472" spans="10:13" ht="21">
      <c r="J472" s="55"/>
      <c r="K472" s="55"/>
      <c r="L472" s="55"/>
      <c r="M472" s="55"/>
    </row>
    <row r="473" spans="10:13" ht="21">
      <c r="J473" s="55"/>
      <c r="K473" s="55"/>
      <c r="L473" s="55"/>
      <c r="M473" s="55"/>
    </row>
    <row r="474" spans="10:13" ht="21">
      <c r="J474" s="55"/>
      <c r="K474" s="55"/>
      <c r="L474" s="55"/>
      <c r="M474" s="55"/>
    </row>
    <row r="475" spans="10:13" ht="21">
      <c r="J475" s="55"/>
      <c r="K475" s="55"/>
      <c r="L475" s="55"/>
      <c r="M475" s="55"/>
    </row>
    <row r="476" spans="10:13" ht="21">
      <c r="J476" s="55"/>
      <c r="K476" s="55"/>
      <c r="L476" s="55"/>
      <c r="M476" s="55"/>
    </row>
    <row r="477" spans="10:13" ht="21">
      <c r="J477" s="55"/>
      <c r="K477" s="55"/>
      <c r="L477" s="55"/>
      <c r="M477" s="55"/>
    </row>
    <row r="478" spans="10:13" ht="21">
      <c r="J478" s="55"/>
      <c r="K478" s="55"/>
      <c r="L478" s="55"/>
      <c r="M478" s="55"/>
    </row>
    <row r="479" spans="10:13" ht="21">
      <c r="J479" s="55"/>
      <c r="K479" s="55"/>
      <c r="L479" s="55"/>
      <c r="M479" s="55"/>
    </row>
    <row r="480" spans="10:13" ht="21">
      <c r="J480" s="55"/>
      <c r="K480" s="55"/>
      <c r="L480" s="55"/>
      <c r="M480" s="55"/>
    </row>
    <row r="481" spans="10:13" ht="21">
      <c r="J481" s="55"/>
      <c r="K481" s="55"/>
      <c r="L481" s="55"/>
      <c r="M481" s="55"/>
    </row>
    <row r="482" spans="10:13" ht="21">
      <c r="J482" s="55"/>
      <c r="K482" s="55"/>
      <c r="L482" s="55"/>
      <c r="M482" s="55"/>
    </row>
    <row r="483" spans="10:13" ht="21">
      <c r="J483" s="55"/>
      <c r="K483" s="55"/>
      <c r="L483" s="55"/>
      <c r="M483" s="55"/>
    </row>
    <row r="484" spans="10:13" ht="21">
      <c r="J484" s="55"/>
      <c r="K484" s="55"/>
      <c r="L484" s="55"/>
      <c r="M484" s="55"/>
    </row>
    <row r="485" spans="10:13" ht="21">
      <c r="J485" s="55"/>
      <c r="K485" s="55"/>
      <c r="L485" s="55"/>
      <c r="M485" s="55"/>
    </row>
    <row r="486" spans="10:13" ht="21">
      <c r="J486" s="55"/>
      <c r="K486" s="55"/>
      <c r="L486" s="55"/>
      <c r="M486" s="55"/>
    </row>
    <row r="487" spans="10:13" ht="21">
      <c r="J487" s="55"/>
      <c r="K487" s="55"/>
      <c r="L487" s="55"/>
      <c r="M487" s="55"/>
    </row>
    <row r="488" spans="10:13" ht="21">
      <c r="J488" s="55"/>
      <c r="K488" s="55"/>
      <c r="L488" s="55"/>
      <c r="M488" s="55"/>
    </row>
    <row r="489" spans="10:13" ht="21">
      <c r="J489" s="55"/>
      <c r="K489" s="55"/>
      <c r="L489" s="55"/>
      <c r="M489" s="55"/>
    </row>
    <row r="490" spans="10:13" ht="21">
      <c r="J490" s="55"/>
      <c r="K490" s="55"/>
      <c r="L490" s="55"/>
      <c r="M490" s="55"/>
    </row>
    <row r="491" spans="10:13" ht="21">
      <c r="J491" s="55"/>
      <c r="K491" s="55"/>
      <c r="L491" s="55"/>
      <c r="M491" s="55"/>
    </row>
    <row r="492" spans="10:13" ht="21">
      <c r="J492" s="55"/>
      <c r="K492" s="55"/>
      <c r="L492" s="55"/>
      <c r="M492" s="55"/>
    </row>
    <row r="493" spans="10:13" ht="21">
      <c r="J493" s="55"/>
      <c r="K493" s="55"/>
      <c r="L493" s="55"/>
      <c r="M493" s="55"/>
    </row>
    <row r="494" spans="10:13" ht="21">
      <c r="J494" s="55"/>
      <c r="K494" s="55"/>
      <c r="L494" s="55"/>
      <c r="M494" s="55"/>
    </row>
    <row r="495" spans="10:13" ht="21">
      <c r="J495" s="55"/>
      <c r="K495" s="55"/>
      <c r="L495" s="55"/>
      <c r="M495" s="55"/>
    </row>
    <row r="496" spans="10:13" ht="21">
      <c r="J496" s="55"/>
      <c r="K496" s="55"/>
      <c r="L496" s="55"/>
      <c r="M496" s="55"/>
    </row>
    <row r="497" spans="10:13" ht="21">
      <c r="J497" s="55"/>
      <c r="K497" s="55"/>
      <c r="L497" s="55"/>
      <c r="M497" s="55"/>
    </row>
    <row r="498" spans="10:13" ht="21">
      <c r="J498" s="55"/>
      <c r="K498" s="55"/>
      <c r="L498" s="55"/>
      <c r="M498" s="55"/>
    </row>
    <row r="499" spans="10:13" ht="21">
      <c r="J499" s="55"/>
      <c r="K499" s="55"/>
      <c r="L499" s="55"/>
      <c r="M499" s="55"/>
    </row>
    <row r="500" spans="10:13" ht="21">
      <c r="J500" s="55"/>
      <c r="K500" s="55"/>
      <c r="L500" s="55"/>
      <c r="M500" s="55"/>
    </row>
    <row r="501" spans="10:13" ht="21">
      <c r="J501" s="55"/>
      <c r="K501" s="55"/>
      <c r="L501" s="55"/>
      <c r="M501" s="55"/>
    </row>
    <row r="502" spans="10:13" ht="21">
      <c r="J502" s="55"/>
      <c r="K502" s="55"/>
      <c r="L502" s="55"/>
      <c r="M502" s="55"/>
    </row>
    <row r="503" spans="10:13" ht="21">
      <c r="J503" s="55"/>
      <c r="K503" s="55"/>
      <c r="L503" s="55"/>
      <c r="M503" s="55"/>
    </row>
    <row r="504" spans="10:13" ht="21">
      <c r="J504" s="55"/>
      <c r="K504" s="55"/>
      <c r="L504" s="55"/>
      <c r="M504" s="55"/>
    </row>
    <row r="505" spans="10:13" ht="21">
      <c r="J505" s="55"/>
      <c r="K505" s="55"/>
      <c r="L505" s="55"/>
      <c r="M505" s="55"/>
    </row>
    <row r="506" spans="10:13" ht="21">
      <c r="J506" s="55"/>
      <c r="K506" s="55"/>
      <c r="L506" s="55"/>
      <c r="M506" s="55"/>
    </row>
    <row r="507" spans="10:13" ht="21">
      <c r="J507" s="55"/>
      <c r="K507" s="55"/>
      <c r="L507" s="55"/>
      <c r="M507" s="55"/>
    </row>
    <row r="508" spans="10:13" ht="21">
      <c r="J508" s="55"/>
      <c r="K508" s="55"/>
      <c r="L508" s="55"/>
      <c r="M508" s="55"/>
    </row>
    <row r="509" spans="10:13" ht="21">
      <c r="J509" s="55"/>
      <c r="K509" s="55"/>
      <c r="L509" s="55"/>
      <c r="M509" s="55"/>
    </row>
    <row r="510" spans="10:13" ht="21">
      <c r="J510" s="55"/>
      <c r="K510" s="55"/>
      <c r="L510" s="55"/>
      <c r="M510" s="55"/>
    </row>
    <row r="511" spans="10:13" ht="21">
      <c r="J511" s="55"/>
      <c r="K511" s="55"/>
      <c r="L511" s="55"/>
      <c r="M511" s="55"/>
    </row>
    <row r="512" spans="10:13" ht="21">
      <c r="J512" s="55"/>
      <c r="K512" s="55"/>
      <c r="L512" s="55"/>
      <c r="M512" s="55"/>
    </row>
    <row r="513" spans="10:13" ht="21">
      <c r="J513" s="55"/>
      <c r="K513" s="55"/>
      <c r="L513" s="55"/>
      <c r="M513" s="55"/>
    </row>
    <row r="514" spans="10:13" ht="21">
      <c r="J514" s="55"/>
      <c r="K514" s="55"/>
      <c r="L514" s="55"/>
      <c r="M514" s="55"/>
    </row>
    <row r="515" spans="10:13" ht="21">
      <c r="J515" s="55"/>
      <c r="K515" s="55"/>
      <c r="L515" s="55"/>
      <c r="M515" s="55"/>
    </row>
    <row r="516" spans="10:13" ht="21">
      <c r="J516" s="55"/>
      <c r="K516" s="55"/>
      <c r="L516" s="55"/>
      <c r="M516" s="55"/>
    </row>
    <row r="517" spans="10:13" ht="21">
      <c r="J517" s="55"/>
      <c r="K517" s="55"/>
      <c r="L517" s="55"/>
      <c r="M517" s="55"/>
    </row>
    <row r="518" spans="10:13" ht="21">
      <c r="J518" s="55"/>
      <c r="K518" s="55"/>
      <c r="L518" s="55"/>
      <c r="M518" s="55"/>
    </row>
  </sheetData>
  <mergeCells count="12">
    <mergeCell ref="A1:M1"/>
    <mergeCell ref="A2:M2"/>
    <mergeCell ref="A3:A5"/>
    <mergeCell ref="F3:I3"/>
    <mergeCell ref="C4:E4"/>
    <mergeCell ref="B3:E3"/>
    <mergeCell ref="A6:M6"/>
    <mergeCell ref="A13:M13"/>
    <mergeCell ref="G4:I4"/>
    <mergeCell ref="M3:M5"/>
    <mergeCell ref="J3:L3"/>
    <mergeCell ref="J4:L4"/>
  </mergeCells>
  <printOptions/>
  <pageMargins left="0.35433070866141736" right="0.1968503937007874" top="0.7874015748031497" bottom="0.7874015748031497" header="0.5118110236220472" footer="0.5118110236220472"/>
  <pageSetup blackAndWhite="1" horizontalDpi="600" verticalDpi="600" orientation="portrait" paperSize="9" scale="90" r:id="rId2"/>
  <headerFooter alignWithMargins="0">
    <oddHeader>&amp;L&amp;"AngsanaUPC,Regular"ไฟล์: &amp;F&amp;R&amp;"AngsanaUPC,Regular"หน้า &amp;P</oddHeader>
    <oddFooter>&amp;L&amp;"AngsanaUPC,Regular"สำนักส่งเสริมวิชาการและงานทะเบียน&amp;R&amp;"AngsanaUPC,Regular"ข้อมูล ณ วันที่ 31 ตุลาคม 2551  \  ละมัย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11</cp:lastModifiedBy>
  <cp:lastPrinted>2008-12-03T23:24:52Z</cp:lastPrinted>
  <dcterms:created xsi:type="dcterms:W3CDTF">2007-07-21T21:51:07Z</dcterms:created>
  <dcterms:modified xsi:type="dcterms:W3CDTF">2008-12-02T18:52:38Z</dcterms:modified>
  <cp:category/>
  <cp:version/>
  <cp:contentType/>
  <cp:contentStatus/>
</cp:coreProperties>
</file>