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00" activeTab="0"/>
  </bookViews>
  <sheets>
    <sheet name="ปีการศึกษา" sheetId="1" r:id="rId1"/>
  </sheets>
  <definedNames>
    <definedName name="_xlnm.Print_Area" localSheetId="0">'ปีการศึกษา'!$A$1:$D$107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0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0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0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0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0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0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<sst xmlns="http://schemas.openxmlformats.org/spreadsheetml/2006/main" count="113" uniqueCount="102">
  <si>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</si>
  <si>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</si>
  <si>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</si>
  <si>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</si>
  <si>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</si>
  <si>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</si>
  <si>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</si>
  <si>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</si>
  <si>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</si>
  <si>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</si>
  <si>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</si>
  <si>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</si>
  <si>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</si>
  <si>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</si>
  <si>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</si>
  <si>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</si>
  <si>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</si>
  <si>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</si>
  <si>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</si>
  <si>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</si>
  <si>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</si>
  <si>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</si>
  <si>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</si>
  <si>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</si>
  <si>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</si>
  <si>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</si>
  <si>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</si>
  <si>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</si>
  <si>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</si>
  <si>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</si>
  <si>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</si>
  <si>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</si>
  <si>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</si>
  <si>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</si>
  <si>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</si>
  <si>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</si>
  <si>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</si>
  <si>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</si>
  <si>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</si>
  <si>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</si>
  <si>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สาขาวิชาการบัญชี</t>
  </si>
  <si>
    <t>สาขาวิชาระบบสารสนเทศ</t>
  </si>
  <si>
    <t>บริหารธุรกิจมหาบัณฑิต (MBA)</t>
  </si>
  <si>
    <t>บริหารธุรกิจดุษฎีบัณฑิต (DBA)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</si>
  <si>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</si>
  <si>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</si>
  <si>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</si>
  <si>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</si>
  <si>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</si>
  <si>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</si>
  <si>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</si>
  <si>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สาขาวิชาวิศวกรรมการบำรุงรักษา</t>
  </si>
  <si>
    <t>สาขาวิชาวิศวกรรมการผลิตเครื่องมือและแม่พิมพ์</t>
  </si>
  <si>
    <t>สาขาวิชาวิศวกรรมคอมพิวเตอร์</t>
  </si>
  <si>
    <t>สาขาวิชาวิศวกรรมการจัดการอุตสาหกรรมเพื่อความยั่งยืน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</si>
  <si>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</si>
  <si>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</si>
  <si>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</si>
  <si>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</si>
  <si>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</si>
  <si>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</si>
  <si>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</si>
  <si>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</si>
  <si>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</si>
  <si>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</si>
  <si>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</si>
  <si>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</si>
  <si>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</si>
  <si>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</si>
  <si>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</si>
  <si>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</si>
  <si>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</si>
  <si>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ศิลปศาสตรบัณฑิต</t>
  </si>
  <si>
    <t>วิทยาศาสตรบัณฑิต</t>
  </si>
  <si>
    <t>บริหารธุรกิจบัณฑิต</t>
  </si>
  <si>
    <t>บัญชีบัณฑิต</t>
  </si>
  <si>
    <t>บริหารธุรกิจมหาบัณฑิต</t>
  </si>
  <si>
    <t>บริหารธุรกิจดุษฎีบัณฑิต</t>
  </si>
  <si>
    <t>อุตสาหกรรมศาสตรบัณฑิต</t>
  </si>
  <si>
    <t>วิศวกรรมศาสตรบัณฑิต</t>
  </si>
  <si>
    <t>วิศวกรรมศาสตรมหาบัณฑิต</t>
  </si>
  <si>
    <t>ประกาศนียบัตรบัณฑิต</t>
  </si>
  <si>
    <t>ครุศาสตรอุตสาหกรรมบัณฑิต</t>
  </si>
  <si>
    <t>สาขาวิชาวิศวกรรมการผลิตเครื่องประดับ</t>
  </si>
  <si>
    <t>เทคโนโลยีบัณฑิต</t>
  </si>
  <si>
    <t>สาขาวิชานวัตกรรมและเทคโนโลยีสิ่งทอ</t>
  </si>
  <si>
    <t>คหกรรมศาสตรบัณฑิต</t>
  </si>
  <si>
    <t>คหกรรมศาสตรมหาบัณฑิต</t>
  </si>
  <si>
    <t>สถาปัตยกรรมศาสตรบัณฑิต</t>
  </si>
  <si>
    <t>สาขาวิชาวิศวกรรมเมคคาทรอนิกส์และระบบการผลิตอัตโนมัติ</t>
  </si>
  <si>
    <t>ประจำปีการศึกษา 2561  จำแนกตามหลักสูตร</t>
  </si>
  <si>
    <t>ภาคเรียนที่ 1/2561</t>
  </si>
  <si>
    <t>ภาคเรียนที่ 2/2561</t>
  </si>
  <si>
    <t>ปีการศึกษา 2561</t>
  </si>
  <si>
    <t>สาขาวิชาเทคโนโลยีวิศวกรรมนวัตกรรมเพื่อความยั่งยืน (ต่อเนื่อง)</t>
  </si>
  <si>
    <t>วิศวกรรมศาสตรดุษฎีบัณฑิต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</si>
  <si>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</si>
  <si>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</si>
  <si>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</si>
  <si>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</si>
  <si>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</si>
  <si>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ข้อมูล ณ วันที่ 26 ก.พ.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</si>
</sst>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3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9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94">
      <selection activeCell="A71" sqref="A71:IV71"/>
    </sheetView>
  </sheetViews>
  <sheetFormatPr defaultColWidth="9.00390625" defaultRowHeight="14.25"/>
  <cols>
    <col min="1" max="1" width="38.50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36" t="s">
        <v>26</v>
      </c>
      <c r="B1" s="36"/>
      <c r="C1" s="36"/>
      <c r="D1" s="36"/>
    </row>
    <row r="2" spans="1:4" ht="27.75">
      <c r="A2" s="39" t="s">
        <v>90</v>
      </c>
      <c r="B2" s="39"/>
      <c r="C2" s="39"/>
      <c r="D2" s="39"/>
    </row>
    <row r="3" spans="1:4" s="4" customFormat="1" ht="24">
      <c r="A3" s="37" t="s">
        <v>19</v>
      </c>
      <c r="B3" s="13" t="s">
        <v>2</v>
      </c>
      <c r="C3" s="13" t="s">
        <v>2</v>
      </c>
      <c r="D3" s="14" t="s">
        <v>0</v>
      </c>
    </row>
    <row r="4" spans="1:4" s="4" customFormat="1" ht="24">
      <c r="A4" s="37"/>
      <c r="B4" s="15" t="s">
        <v>91</v>
      </c>
      <c r="C4" s="15" t="s">
        <v>92</v>
      </c>
      <c r="D4" s="16" t="s">
        <v>93</v>
      </c>
    </row>
    <row r="5" spans="1:4" s="3" customFormat="1" ht="21.75">
      <c r="A5" s="35" t="s">
        <v>3</v>
      </c>
      <c r="B5" s="35"/>
      <c r="C5" s="35"/>
      <c r="D5" s="35"/>
    </row>
    <row r="6" spans="1:4" s="3" customFormat="1" ht="21.75">
      <c r="A6" s="27" t="s">
        <v>72</v>
      </c>
      <c r="B6" s="24"/>
      <c r="C6" s="24"/>
      <c r="D6" s="24"/>
    </row>
    <row r="7" spans="1:6" s="3" customFormat="1" ht="21.75">
      <c r="A7" s="25" t="s">
        <v>30</v>
      </c>
      <c r="B7" s="26">
        <v>285.44</v>
      </c>
      <c r="C7" s="28">
        <v>267.89</v>
      </c>
      <c r="D7" s="28">
        <f>(SUM(B7:C7))/2</f>
        <v>276.66499999999996</v>
      </c>
      <c r="F7" s="29"/>
    </row>
    <row r="8" spans="1:6" s="3" customFormat="1" ht="21.75">
      <c r="A8" s="25" t="s">
        <v>31</v>
      </c>
      <c r="B8" s="26">
        <v>376.60999999999996</v>
      </c>
      <c r="C8" s="28">
        <v>337.11</v>
      </c>
      <c r="D8" s="28">
        <f>(SUM(B8:C8))/2</f>
        <v>356.86</v>
      </c>
      <c r="F8" s="29"/>
    </row>
    <row r="9" spans="1:6" s="3" customFormat="1" ht="21.75">
      <c r="A9" s="25" t="s">
        <v>32</v>
      </c>
      <c r="B9" s="26">
        <v>268.56</v>
      </c>
      <c r="C9" s="28">
        <v>209.28</v>
      </c>
      <c r="D9" s="28">
        <f>(SUM(B9:C9))/2</f>
        <v>238.92000000000002</v>
      </c>
      <c r="F9" s="29"/>
    </row>
    <row r="10" spans="1:6" s="3" customFormat="1" ht="21.75">
      <c r="A10" s="25" t="s">
        <v>33</v>
      </c>
      <c r="B10" s="26">
        <v>41.5</v>
      </c>
      <c r="C10" s="28">
        <v>33.28</v>
      </c>
      <c r="D10" s="28">
        <f>(SUM(B10:C10))/2</f>
        <v>37.39</v>
      </c>
      <c r="F10" s="29"/>
    </row>
    <row r="11" spans="1:6" s="5" customFormat="1" ht="21.75">
      <c r="A11" s="17" t="s">
        <v>4</v>
      </c>
      <c r="B11" s="18">
        <f>SUM(B7:B10)</f>
        <v>972.1099999999999</v>
      </c>
      <c r="C11" s="18">
        <f>SUM(C7:C10)</f>
        <v>847.56</v>
      </c>
      <c r="D11" s="18">
        <f>SUM(D7:D10)</f>
        <v>909.8349999999999</v>
      </c>
      <c r="F11" s="29"/>
    </row>
    <row r="12" spans="1:6" s="5" customFormat="1" ht="21.75">
      <c r="A12" s="35" t="s">
        <v>5</v>
      </c>
      <c r="B12" s="35"/>
      <c r="C12" s="35"/>
      <c r="D12" s="35"/>
      <c r="F12" s="29"/>
    </row>
    <row r="13" spans="1:6" s="3" customFormat="1" ht="21.75">
      <c r="A13" s="27" t="s">
        <v>73</v>
      </c>
      <c r="B13" s="24"/>
      <c r="C13" s="24"/>
      <c r="D13" s="24"/>
      <c r="F13" s="29"/>
    </row>
    <row r="14" spans="1:6" s="3" customFormat="1" ht="21.75">
      <c r="A14" s="7" t="s">
        <v>34</v>
      </c>
      <c r="B14" s="8">
        <v>320.61</v>
      </c>
      <c r="C14" s="8">
        <v>307.22999999999996</v>
      </c>
      <c r="D14" s="28">
        <f>(SUM(B14:C14))/2</f>
        <v>313.91999999999996</v>
      </c>
      <c r="F14" s="29"/>
    </row>
    <row r="15" spans="1:6" s="3" customFormat="1" ht="21.75">
      <c r="A15" s="7" t="s">
        <v>35</v>
      </c>
      <c r="B15" s="8">
        <v>89.44</v>
      </c>
      <c r="C15" s="8">
        <v>101.84</v>
      </c>
      <c r="D15" s="28">
        <f>(SUM(B15:C15))/2</f>
        <v>95.64</v>
      </c>
      <c r="F15" s="29"/>
    </row>
    <row r="16" spans="1:6" s="3" customFormat="1" ht="21.75">
      <c r="A16" s="7" t="s">
        <v>36</v>
      </c>
      <c r="B16" s="8">
        <v>40.22</v>
      </c>
      <c r="C16" s="8">
        <v>48.16</v>
      </c>
      <c r="D16" s="28">
        <f>(SUM(B16:C16))/2</f>
        <v>44.19</v>
      </c>
      <c r="F16" s="29"/>
    </row>
    <row r="17" spans="1:6" s="3" customFormat="1" ht="21.75">
      <c r="A17" s="19" t="s">
        <v>6</v>
      </c>
      <c r="B17" s="18">
        <f>SUM(B14:B16)</f>
        <v>450.27</v>
      </c>
      <c r="C17" s="18">
        <f>SUM(C14:C16)</f>
        <v>457.2299999999999</v>
      </c>
      <c r="D17" s="18">
        <f>SUM(D14:D16)</f>
        <v>453.74999999999994</v>
      </c>
      <c r="F17" s="29"/>
    </row>
    <row r="18" spans="1:6" s="5" customFormat="1" ht="21.75">
      <c r="A18" s="35" t="s">
        <v>29</v>
      </c>
      <c r="B18" s="35"/>
      <c r="C18" s="35"/>
      <c r="D18" s="35"/>
      <c r="F18" s="29"/>
    </row>
    <row r="19" spans="1:6" s="3" customFormat="1" ht="21.75">
      <c r="A19" s="27" t="s">
        <v>74</v>
      </c>
      <c r="B19" s="24"/>
      <c r="C19" s="24"/>
      <c r="D19" s="24"/>
      <c r="F19" s="29"/>
    </row>
    <row r="20" spans="1:6" s="3" customFormat="1" ht="21.75">
      <c r="A20" s="7" t="s">
        <v>37</v>
      </c>
      <c r="B20" s="10">
        <v>365.34000000000003</v>
      </c>
      <c r="C20" s="10">
        <v>307.17</v>
      </c>
      <c r="D20" s="28">
        <f aca="true" t="shared" si="0" ref="D20:D25">(SUM(B20:C20))/2</f>
        <v>336.255</v>
      </c>
      <c r="F20" s="29"/>
    </row>
    <row r="21" spans="1:6" s="3" customFormat="1" ht="21.75">
      <c r="A21" s="7" t="s">
        <v>38</v>
      </c>
      <c r="B21" s="10">
        <v>978.7799999999999</v>
      </c>
      <c r="C21" s="10">
        <v>817.4499999999999</v>
      </c>
      <c r="D21" s="28">
        <f t="shared" si="0"/>
        <v>898.1149999999999</v>
      </c>
      <c r="F21" s="29"/>
    </row>
    <row r="22" spans="1:6" s="3" customFormat="1" ht="21.75">
      <c r="A22" s="7" t="s">
        <v>39</v>
      </c>
      <c r="B22" s="10">
        <v>569.5</v>
      </c>
      <c r="C22" s="10">
        <v>528.16</v>
      </c>
      <c r="D22" s="28">
        <f t="shared" si="0"/>
        <v>548.8299999999999</v>
      </c>
      <c r="F22" s="29"/>
    </row>
    <row r="23" spans="1:6" s="3" customFormat="1" ht="21.75">
      <c r="A23" s="7" t="s">
        <v>44</v>
      </c>
      <c r="B23" s="10">
        <v>112.78</v>
      </c>
      <c r="C23" s="10">
        <v>116.83</v>
      </c>
      <c r="D23" s="28">
        <f t="shared" si="0"/>
        <v>114.805</v>
      </c>
      <c r="F23" s="29"/>
    </row>
    <row r="24" spans="1:6" s="3" customFormat="1" ht="21.75">
      <c r="A24" s="7" t="s">
        <v>45</v>
      </c>
      <c r="B24" s="10">
        <v>119.94</v>
      </c>
      <c r="C24" s="10">
        <v>98.67</v>
      </c>
      <c r="D24" s="28">
        <f t="shared" si="0"/>
        <v>109.305</v>
      </c>
      <c r="F24" s="29"/>
    </row>
    <row r="25" spans="1:6" s="3" customFormat="1" ht="21.75">
      <c r="A25" s="7" t="s">
        <v>41</v>
      </c>
      <c r="B25" s="10">
        <v>478.28</v>
      </c>
      <c r="C25" s="10">
        <v>451.98999999999995</v>
      </c>
      <c r="D25" s="28">
        <f t="shared" si="0"/>
        <v>465.135</v>
      </c>
      <c r="F25" s="29"/>
    </row>
    <row r="26" spans="1:6" s="3" customFormat="1" ht="21.75">
      <c r="A26" s="27" t="s">
        <v>75</v>
      </c>
      <c r="B26" s="10"/>
      <c r="C26" s="10"/>
      <c r="D26" s="28"/>
      <c r="F26" s="29"/>
    </row>
    <row r="27" spans="1:6" s="3" customFormat="1" ht="21.75">
      <c r="A27" s="7" t="s">
        <v>40</v>
      </c>
      <c r="B27" s="10">
        <v>1644.39</v>
      </c>
      <c r="C27" s="10">
        <v>1413.89</v>
      </c>
      <c r="D27" s="28">
        <f>(SUM(B27:C27))/2</f>
        <v>1529.14</v>
      </c>
      <c r="F27" s="29"/>
    </row>
    <row r="28" spans="1:6" s="3" customFormat="1" ht="21.75">
      <c r="A28" s="27" t="s">
        <v>76</v>
      </c>
      <c r="B28" s="24"/>
      <c r="C28" s="24"/>
      <c r="D28" s="24"/>
      <c r="F28" s="29"/>
    </row>
    <row r="29" spans="1:6" s="3" customFormat="1" ht="21.75">
      <c r="A29" s="7" t="s">
        <v>42</v>
      </c>
      <c r="B29" s="10">
        <v>55.5</v>
      </c>
      <c r="C29" s="10">
        <v>45</v>
      </c>
      <c r="D29" s="28">
        <f>(SUM(B29:C29))/2</f>
        <v>50.25</v>
      </c>
      <c r="F29" s="29"/>
    </row>
    <row r="30" spans="1:6" s="3" customFormat="1" ht="21.75">
      <c r="A30" s="27" t="s">
        <v>77</v>
      </c>
      <c r="B30" s="24"/>
      <c r="C30" s="24"/>
      <c r="D30" s="24"/>
      <c r="F30" s="29"/>
    </row>
    <row r="31" spans="1:6" s="3" customFormat="1" ht="21.75">
      <c r="A31" s="7" t="s">
        <v>43</v>
      </c>
      <c r="B31" s="10">
        <v>13</v>
      </c>
      <c r="C31" s="10">
        <v>13</v>
      </c>
      <c r="D31" s="28">
        <f>(SUM(B31:C31))/2</f>
        <v>13</v>
      </c>
      <c r="F31" s="29"/>
    </row>
    <row r="32" spans="1:6" s="3" customFormat="1" ht="21.75">
      <c r="A32" s="19" t="s">
        <v>7</v>
      </c>
      <c r="B32" s="23">
        <f>SUM(B20:B31)</f>
        <v>4337.51</v>
      </c>
      <c r="C32" s="23">
        <f>SUM(C20:C31)</f>
        <v>3792.16</v>
      </c>
      <c r="D32" s="23">
        <f>SUM(D20:D31)</f>
        <v>4064.835</v>
      </c>
      <c r="F32" s="29"/>
    </row>
    <row r="33" spans="1:6" s="5" customFormat="1" ht="21.75">
      <c r="A33" s="35" t="s">
        <v>28</v>
      </c>
      <c r="B33" s="35"/>
      <c r="C33" s="35"/>
      <c r="D33" s="35"/>
      <c r="F33" s="29"/>
    </row>
    <row r="34" spans="1:6" s="3" customFormat="1" ht="21.75">
      <c r="A34" s="27" t="s">
        <v>78</v>
      </c>
      <c r="B34" s="24"/>
      <c r="C34" s="24"/>
      <c r="D34" s="24"/>
      <c r="F34" s="29"/>
    </row>
    <row r="35" spans="1:6" s="3" customFormat="1" ht="21.75">
      <c r="A35" s="31" t="s">
        <v>94</v>
      </c>
      <c r="B35" s="10">
        <v>71.78</v>
      </c>
      <c r="C35" s="10">
        <v>60.5</v>
      </c>
      <c r="D35" s="28">
        <f>(SUM(B35:C35))/2</f>
        <v>66.14</v>
      </c>
      <c r="F35" s="29"/>
    </row>
    <row r="36" spans="1:6" s="3" customFormat="1" ht="21.75">
      <c r="A36" s="7" t="s">
        <v>83</v>
      </c>
      <c r="B36" s="10">
        <v>43.78</v>
      </c>
      <c r="C36" s="10">
        <v>41.12</v>
      </c>
      <c r="D36" s="28">
        <f>(SUM(B36:C36))/2</f>
        <v>42.45</v>
      </c>
      <c r="F36" s="29"/>
    </row>
    <row r="37" spans="1:6" s="3" customFormat="1" ht="21.75">
      <c r="A37" s="27" t="s">
        <v>79</v>
      </c>
      <c r="B37" s="10"/>
      <c r="C37" s="10"/>
      <c r="D37" s="28"/>
      <c r="F37" s="29"/>
    </row>
    <row r="38" spans="1:6" s="3" customFormat="1" ht="21.75">
      <c r="A38" s="7" t="s">
        <v>51</v>
      </c>
      <c r="B38" s="10">
        <v>25.56</v>
      </c>
      <c r="C38" s="10">
        <v>22.5</v>
      </c>
      <c r="D38" s="28">
        <f aca="true" t="shared" si="1" ref="D38:D46">(SUM(B38:C38))/2</f>
        <v>24.03</v>
      </c>
      <c r="F38" s="29"/>
    </row>
    <row r="39" spans="1:6" s="3" customFormat="1" ht="21.75">
      <c r="A39" s="7" t="s">
        <v>52</v>
      </c>
      <c r="B39" s="10">
        <v>161.89</v>
      </c>
      <c r="C39" s="10">
        <v>153.76999999999998</v>
      </c>
      <c r="D39" s="28">
        <f t="shared" si="1"/>
        <v>157.82999999999998</v>
      </c>
      <c r="F39" s="29"/>
    </row>
    <row r="40" spans="1:6" s="3" customFormat="1" ht="21.75">
      <c r="A40" s="7" t="s">
        <v>53</v>
      </c>
      <c r="B40" s="10">
        <v>200.89</v>
      </c>
      <c r="C40" s="10">
        <v>220.06</v>
      </c>
      <c r="D40" s="28">
        <f t="shared" si="1"/>
        <v>210.475</v>
      </c>
      <c r="F40" s="29"/>
    </row>
    <row r="41" spans="1:6" s="3" customFormat="1" ht="21.75">
      <c r="A41" s="7" t="s">
        <v>46</v>
      </c>
      <c r="B41" s="10">
        <v>359.93</v>
      </c>
      <c r="C41" s="10">
        <v>317.39000000000004</v>
      </c>
      <c r="D41" s="28">
        <f t="shared" si="1"/>
        <v>338.66</v>
      </c>
      <c r="F41" s="29"/>
    </row>
    <row r="42" spans="1:6" s="3" customFormat="1" ht="21.75">
      <c r="A42" s="7" t="s">
        <v>47</v>
      </c>
      <c r="B42" s="10">
        <v>403.6600000000001</v>
      </c>
      <c r="C42" s="10">
        <v>394.94</v>
      </c>
      <c r="D42" s="28">
        <f t="shared" si="1"/>
        <v>399.30000000000007</v>
      </c>
      <c r="F42" s="29"/>
    </row>
    <row r="43" spans="1:6" s="3" customFormat="1" ht="21.75">
      <c r="A43" s="7" t="s">
        <v>89</v>
      </c>
      <c r="B43" s="10">
        <v>79.17</v>
      </c>
      <c r="C43" s="10">
        <v>89.39</v>
      </c>
      <c r="D43" s="28">
        <f t="shared" si="1"/>
        <v>84.28</v>
      </c>
      <c r="F43" s="29"/>
    </row>
    <row r="44" spans="1:6" s="3" customFormat="1" ht="21.75">
      <c r="A44" s="7" t="s">
        <v>48</v>
      </c>
      <c r="B44" s="10">
        <v>148</v>
      </c>
      <c r="C44" s="10">
        <v>159.5</v>
      </c>
      <c r="D44" s="28">
        <f t="shared" si="1"/>
        <v>153.75</v>
      </c>
      <c r="F44" s="29"/>
    </row>
    <row r="45" spans="1:6" s="3" customFormat="1" ht="21.75">
      <c r="A45" s="7" t="s">
        <v>49</v>
      </c>
      <c r="B45" s="10">
        <v>167.89000000000001</v>
      </c>
      <c r="C45" s="10">
        <v>147.39000000000001</v>
      </c>
      <c r="D45" s="28">
        <f t="shared" si="1"/>
        <v>157.64000000000001</v>
      </c>
      <c r="F45" s="29"/>
    </row>
    <row r="46" spans="1:6" s="3" customFormat="1" ht="21.75">
      <c r="A46" s="7" t="s">
        <v>50</v>
      </c>
      <c r="B46" s="10">
        <v>316.77</v>
      </c>
      <c r="C46" s="10">
        <v>316.60999999999996</v>
      </c>
      <c r="D46" s="28">
        <f t="shared" si="1"/>
        <v>316.68999999999994</v>
      </c>
      <c r="F46" s="29"/>
    </row>
    <row r="47" spans="1:6" s="3" customFormat="1" ht="21.75">
      <c r="A47" s="27" t="s">
        <v>80</v>
      </c>
      <c r="B47" s="24"/>
      <c r="C47" s="24"/>
      <c r="D47" s="24"/>
      <c r="F47" s="29"/>
    </row>
    <row r="48" spans="1:6" s="3" customFormat="1" ht="21.75">
      <c r="A48" s="7" t="s">
        <v>54</v>
      </c>
      <c r="B48" s="10">
        <v>13.75</v>
      </c>
      <c r="C48" s="10">
        <v>7</v>
      </c>
      <c r="D48" s="28">
        <f>(SUM(B48:C48))/2</f>
        <v>10.375</v>
      </c>
      <c r="F48" s="29"/>
    </row>
    <row r="49" spans="1:6" s="3" customFormat="1" ht="21.75">
      <c r="A49" s="7" t="s">
        <v>47</v>
      </c>
      <c r="B49" s="10">
        <v>21.75</v>
      </c>
      <c r="C49" s="10">
        <v>19.75</v>
      </c>
      <c r="D49" s="28">
        <f>(SUM(B49:C49))/2</f>
        <v>20.75</v>
      </c>
      <c r="F49" s="29"/>
    </row>
    <row r="50" spans="1:6" s="3" customFormat="1" ht="21.75">
      <c r="A50" s="7" t="s">
        <v>46</v>
      </c>
      <c r="B50" s="10">
        <v>5.17</v>
      </c>
      <c r="C50" s="10">
        <v>2.92</v>
      </c>
      <c r="D50" s="28">
        <f>(SUM(B50:C50))/2</f>
        <v>4.045</v>
      </c>
      <c r="F50" s="29"/>
    </row>
    <row r="51" spans="1:6" s="3" customFormat="1" ht="21.75">
      <c r="A51" s="27" t="s">
        <v>95</v>
      </c>
      <c r="B51" s="24"/>
      <c r="C51" s="24"/>
      <c r="D51" s="24"/>
      <c r="F51" s="29"/>
    </row>
    <row r="52" spans="1:6" s="3" customFormat="1" ht="21.75">
      <c r="A52" s="7" t="s">
        <v>54</v>
      </c>
      <c r="B52" s="10">
        <v>3.33</v>
      </c>
      <c r="C52" s="10">
        <v>2.33</v>
      </c>
      <c r="D52" s="28">
        <f>(SUM(B52:C52))/2</f>
        <v>2.83</v>
      </c>
      <c r="F52" s="29"/>
    </row>
    <row r="53" spans="1:6" s="3" customFormat="1" ht="21.75">
      <c r="A53" s="19" t="s">
        <v>8</v>
      </c>
      <c r="B53" s="23">
        <f>SUM(B35:B52)</f>
        <v>2023.3200000000002</v>
      </c>
      <c r="C53" s="23">
        <f>SUM(C35:C52)</f>
        <v>1955.17</v>
      </c>
      <c r="D53" s="23">
        <f>SUM(D35:D52)</f>
        <v>1989.2450000000003</v>
      </c>
      <c r="F53" s="29"/>
    </row>
    <row r="54" spans="1:6" s="5" customFormat="1" ht="21.75">
      <c r="A54" s="35" t="s">
        <v>9</v>
      </c>
      <c r="B54" s="35"/>
      <c r="C54" s="35"/>
      <c r="D54" s="35"/>
      <c r="F54" s="29"/>
    </row>
    <row r="55" spans="1:6" s="3" customFormat="1" ht="21.75">
      <c r="A55" s="30" t="s">
        <v>82</v>
      </c>
      <c r="B55" s="10"/>
      <c r="C55" s="10"/>
      <c r="D55" s="9"/>
      <c r="F55" s="29"/>
    </row>
    <row r="56" spans="1:6" s="3" customFormat="1" ht="21.75">
      <c r="A56" s="7" t="s">
        <v>47</v>
      </c>
      <c r="B56" s="10">
        <v>171.82</v>
      </c>
      <c r="C56" s="10">
        <v>158.78</v>
      </c>
      <c r="D56" s="28">
        <f>(SUM(B56:C56))/2</f>
        <v>165.3</v>
      </c>
      <c r="F56" s="29"/>
    </row>
    <row r="57" spans="1:6" s="3" customFormat="1" ht="21.75">
      <c r="A57" s="7" t="s">
        <v>46</v>
      </c>
      <c r="B57" s="10">
        <v>122.61</v>
      </c>
      <c r="C57" s="10">
        <v>99.72</v>
      </c>
      <c r="D57" s="28">
        <f>(SUM(B57:C57))/2</f>
        <v>111.16499999999999</v>
      </c>
      <c r="F57" s="29"/>
    </row>
    <row r="58" spans="1:6" s="3" customFormat="1" ht="21.75">
      <c r="A58" s="30" t="s">
        <v>78</v>
      </c>
      <c r="B58" s="10"/>
      <c r="C58" s="10"/>
      <c r="D58" s="9"/>
      <c r="F58" s="29"/>
    </row>
    <row r="59" spans="1:6" s="3" customFormat="1" ht="21.75">
      <c r="A59" s="7" t="s">
        <v>96</v>
      </c>
      <c r="B59" s="10">
        <v>23.56</v>
      </c>
      <c r="C59" s="10">
        <v>18.28</v>
      </c>
      <c r="D59" s="28">
        <f>(SUM(B59:C59))/2</f>
        <v>20.92</v>
      </c>
      <c r="F59" s="29"/>
    </row>
    <row r="60" spans="1:6" s="3" customFormat="1" ht="21.75">
      <c r="A60" s="7" t="s">
        <v>97</v>
      </c>
      <c r="B60" s="10">
        <v>66.83</v>
      </c>
      <c r="C60" s="10">
        <v>62.55</v>
      </c>
      <c r="D60" s="28">
        <f>(SUM(B60:C60))/2</f>
        <v>64.69</v>
      </c>
      <c r="F60" s="29"/>
    </row>
    <row r="61" spans="1:6" s="3" customFormat="1" ht="21.75">
      <c r="A61" s="7" t="s">
        <v>98</v>
      </c>
      <c r="B61" s="10">
        <v>55.11</v>
      </c>
      <c r="C61" s="10">
        <v>39.660000000000004</v>
      </c>
      <c r="D61" s="28">
        <f>(SUM(B61:C61))/2</f>
        <v>47.385000000000005</v>
      </c>
      <c r="F61" s="29"/>
    </row>
    <row r="62" spans="1:6" s="3" customFormat="1" ht="21.75">
      <c r="A62" s="27" t="s">
        <v>81</v>
      </c>
      <c r="B62" s="24"/>
      <c r="C62" s="24"/>
      <c r="D62" s="24"/>
      <c r="F62" s="29"/>
    </row>
    <row r="63" spans="1:6" s="3" customFormat="1" ht="21.75">
      <c r="A63" s="7" t="s">
        <v>55</v>
      </c>
      <c r="B63" s="10">
        <v>292.17</v>
      </c>
      <c r="C63" s="10">
        <v>174.25</v>
      </c>
      <c r="D63" s="28">
        <f>(SUM(B63:C63))/2</f>
        <v>233.21</v>
      </c>
      <c r="F63" s="29"/>
    </row>
    <row r="64" spans="1:6" s="3" customFormat="1" ht="21.75">
      <c r="A64" s="19" t="s">
        <v>10</v>
      </c>
      <c r="B64" s="23">
        <f>SUM(B55:B63)</f>
        <v>732.1</v>
      </c>
      <c r="C64" s="23">
        <f>SUM(C56:C63)</f>
        <v>553.24</v>
      </c>
      <c r="D64" s="23">
        <f>SUM(D56:D63)</f>
        <v>642.6700000000001</v>
      </c>
      <c r="F64" s="29"/>
    </row>
    <row r="65" spans="1:6" s="5" customFormat="1" ht="21.75">
      <c r="A65" s="35" t="s">
        <v>11</v>
      </c>
      <c r="B65" s="35"/>
      <c r="C65" s="35"/>
      <c r="D65" s="35"/>
      <c r="F65" s="29"/>
    </row>
    <row r="66" spans="1:6" s="3" customFormat="1" ht="21.75">
      <c r="A66" s="27" t="s">
        <v>84</v>
      </c>
      <c r="B66" s="24"/>
      <c r="C66" s="24"/>
      <c r="D66" s="24"/>
      <c r="F66" s="29"/>
    </row>
    <row r="67" spans="1:6" s="3" customFormat="1" ht="21.75">
      <c r="A67" s="7" t="s">
        <v>56</v>
      </c>
      <c r="B67" s="10">
        <v>69.33</v>
      </c>
      <c r="C67" s="10">
        <v>77</v>
      </c>
      <c r="D67" s="28">
        <f>(SUM(B67:C67))/2</f>
        <v>73.16499999999999</v>
      </c>
      <c r="F67" s="29"/>
    </row>
    <row r="68" spans="1:6" s="3" customFormat="1" ht="21.75">
      <c r="A68" s="7" t="s">
        <v>85</v>
      </c>
      <c r="B68" s="10">
        <v>42.61</v>
      </c>
      <c r="C68" s="10">
        <v>44.95</v>
      </c>
      <c r="D68" s="28">
        <f>(SUM(B68:C68))/2</f>
        <v>43.78</v>
      </c>
      <c r="F68" s="29"/>
    </row>
    <row r="69" spans="1:6" s="3" customFormat="1" ht="21.75">
      <c r="A69" s="7" t="s">
        <v>57</v>
      </c>
      <c r="B69" s="10">
        <v>254.23000000000002</v>
      </c>
      <c r="C69" s="10">
        <v>228.89</v>
      </c>
      <c r="D69" s="28">
        <f>(SUM(B69:C69))/2</f>
        <v>241.56</v>
      </c>
      <c r="F69" s="29"/>
    </row>
    <row r="70" spans="1:6" s="3" customFormat="1" ht="21.75">
      <c r="A70" s="19" t="s">
        <v>12</v>
      </c>
      <c r="B70" s="23">
        <f>SUM(B67:B69)</f>
        <v>366.17</v>
      </c>
      <c r="C70" s="23">
        <f>SUM(C67:C69)</f>
        <v>350.84</v>
      </c>
      <c r="D70" s="23">
        <f>SUM(D67:D69)</f>
        <v>358.505</v>
      </c>
      <c r="F70" s="29"/>
    </row>
    <row r="71" spans="1:6" s="5" customFormat="1" ht="21.75">
      <c r="A71" s="35" t="s">
        <v>13</v>
      </c>
      <c r="B71" s="35"/>
      <c r="C71" s="35"/>
      <c r="D71" s="35"/>
      <c r="F71" s="29"/>
    </row>
    <row r="72" spans="1:6" s="3" customFormat="1" ht="21.75">
      <c r="A72" s="27" t="s">
        <v>86</v>
      </c>
      <c r="B72" s="24"/>
      <c r="C72" s="24"/>
      <c r="D72" s="24"/>
      <c r="F72" s="29"/>
    </row>
    <row r="73" spans="1:6" s="3" customFormat="1" ht="21.75">
      <c r="A73" s="7" t="s">
        <v>60</v>
      </c>
      <c r="B73" s="10">
        <v>600.5</v>
      </c>
      <c r="C73" s="10">
        <v>596.28</v>
      </c>
      <c r="D73" s="28">
        <f aca="true" t="shared" si="2" ref="D73:D78">(SUM(B73:C73))/2</f>
        <v>598.39</v>
      </c>
      <c r="F73" s="29"/>
    </row>
    <row r="74" spans="1:6" s="3" customFormat="1" ht="21.75">
      <c r="A74" s="7" t="s">
        <v>58</v>
      </c>
      <c r="B74" s="10">
        <v>205.45</v>
      </c>
      <c r="C74" s="10">
        <v>216.45</v>
      </c>
      <c r="D74" s="28">
        <f t="shared" si="2"/>
        <v>210.95</v>
      </c>
      <c r="F74" s="29"/>
    </row>
    <row r="75" spans="1:6" s="3" customFormat="1" ht="21.75">
      <c r="A75" s="7" t="s">
        <v>59</v>
      </c>
      <c r="B75" s="10">
        <v>65.5</v>
      </c>
      <c r="C75" s="10">
        <v>69.89</v>
      </c>
      <c r="D75" s="28">
        <f t="shared" si="2"/>
        <v>67.695</v>
      </c>
      <c r="F75" s="29"/>
    </row>
    <row r="76" spans="1:6" s="3" customFormat="1" ht="21.75">
      <c r="A76" s="7" t="s">
        <v>61</v>
      </c>
      <c r="B76" s="10">
        <v>264.61</v>
      </c>
      <c r="C76" s="10">
        <v>280.61</v>
      </c>
      <c r="D76" s="28">
        <f t="shared" si="2"/>
        <v>272.61</v>
      </c>
      <c r="F76" s="29"/>
    </row>
    <row r="77" spans="1:6" s="3" customFormat="1" ht="21.75">
      <c r="A77" s="7" t="s">
        <v>99</v>
      </c>
      <c r="B77" s="10">
        <v>98.89</v>
      </c>
      <c r="C77" s="10">
        <v>85.94</v>
      </c>
      <c r="D77" s="28">
        <f t="shared" si="2"/>
        <v>92.41499999999999</v>
      </c>
      <c r="F77" s="29"/>
    </row>
    <row r="78" spans="1:6" s="3" customFormat="1" ht="21.75">
      <c r="A78" s="7" t="s">
        <v>100</v>
      </c>
      <c r="B78" s="10">
        <v>51.67</v>
      </c>
      <c r="C78" s="10">
        <v>40.89</v>
      </c>
      <c r="D78" s="28">
        <f t="shared" si="2"/>
        <v>46.28</v>
      </c>
      <c r="F78" s="29"/>
    </row>
    <row r="79" spans="1:6" s="3" customFormat="1" ht="21.75">
      <c r="A79" s="27" t="s">
        <v>84</v>
      </c>
      <c r="B79" s="10"/>
      <c r="C79" s="10"/>
      <c r="D79" s="28"/>
      <c r="F79" s="29"/>
    </row>
    <row r="80" spans="1:6" s="3" customFormat="1" ht="21.75">
      <c r="A80" s="7" t="s">
        <v>63</v>
      </c>
      <c r="B80" s="10">
        <v>20.5</v>
      </c>
      <c r="C80" s="10">
        <v>23.06</v>
      </c>
      <c r="D80" s="28">
        <f>(SUM(B80:C80))/2</f>
        <v>21.78</v>
      </c>
      <c r="F80" s="29"/>
    </row>
    <row r="81" spans="1:6" s="3" customFormat="1" ht="21.75">
      <c r="A81" s="27" t="s">
        <v>73</v>
      </c>
      <c r="B81" s="10"/>
      <c r="C81" s="10"/>
      <c r="D81" s="28"/>
      <c r="F81" s="29"/>
    </row>
    <row r="82" spans="1:6" s="3" customFormat="1" ht="21.75">
      <c r="A82" s="7" t="s">
        <v>64</v>
      </c>
      <c r="B82" s="10">
        <v>111.5</v>
      </c>
      <c r="C82" s="10">
        <v>140</v>
      </c>
      <c r="D82" s="28">
        <f>(SUM(B82:C82))/2</f>
        <v>125.75</v>
      </c>
      <c r="F82" s="29"/>
    </row>
    <row r="83" spans="1:6" s="3" customFormat="1" ht="21.75">
      <c r="A83" s="27" t="s">
        <v>87</v>
      </c>
      <c r="B83" s="24"/>
      <c r="C83" s="24"/>
      <c r="D83" s="24"/>
      <c r="F83" s="29"/>
    </row>
    <row r="84" spans="1:6" s="3" customFormat="1" ht="21.75">
      <c r="A84" s="7" t="s">
        <v>62</v>
      </c>
      <c r="B84" s="10">
        <v>45</v>
      </c>
      <c r="C84" s="10">
        <v>39</v>
      </c>
      <c r="D84" s="28">
        <f>(SUM(B84:C84))/2</f>
        <v>42</v>
      </c>
      <c r="F84" s="29"/>
    </row>
    <row r="85" spans="1:6" s="3" customFormat="1" ht="21.75">
      <c r="A85" s="19" t="s">
        <v>14</v>
      </c>
      <c r="B85" s="23">
        <f>SUM(B73:B84)</f>
        <v>1463.6200000000001</v>
      </c>
      <c r="C85" s="23">
        <f>SUM(C73:C84)</f>
        <v>1492.1200000000001</v>
      </c>
      <c r="D85" s="23">
        <f>SUM(D73:D84)</f>
        <v>1477.87</v>
      </c>
      <c r="F85" s="29"/>
    </row>
    <row r="86" spans="1:6" s="5" customFormat="1" ht="21.75">
      <c r="A86" s="35" t="s">
        <v>15</v>
      </c>
      <c r="B86" s="35"/>
      <c r="C86" s="35"/>
      <c r="D86" s="35"/>
      <c r="F86" s="29"/>
    </row>
    <row r="87" spans="1:6" s="3" customFormat="1" ht="21.75">
      <c r="A87" s="27" t="s">
        <v>84</v>
      </c>
      <c r="B87" s="24"/>
      <c r="C87" s="24"/>
      <c r="D87" s="24"/>
      <c r="F87" s="29"/>
    </row>
    <row r="88" spans="1:6" s="3" customFormat="1" ht="21.75">
      <c r="A88" s="7" t="s">
        <v>65</v>
      </c>
      <c r="B88" s="10">
        <v>86.06</v>
      </c>
      <c r="C88" s="10">
        <v>90.61</v>
      </c>
      <c r="D88" s="28">
        <f>(SUM(B88:C88))/2</f>
        <v>88.33500000000001</v>
      </c>
      <c r="F88" s="29"/>
    </row>
    <row r="89" spans="1:6" s="3" customFormat="1" ht="21.75">
      <c r="A89" s="7" t="s">
        <v>66</v>
      </c>
      <c r="B89" s="10">
        <v>86</v>
      </c>
      <c r="C89" s="10">
        <v>109.83</v>
      </c>
      <c r="D89" s="28">
        <f>(SUM(B89:C89))/2</f>
        <v>97.91499999999999</v>
      </c>
      <c r="F89" s="29"/>
    </row>
    <row r="90" spans="1:6" s="3" customFormat="1" ht="21.75">
      <c r="A90" s="7" t="s">
        <v>67</v>
      </c>
      <c r="B90" s="10">
        <v>112.33</v>
      </c>
      <c r="C90" s="10">
        <v>113.5</v>
      </c>
      <c r="D90" s="28">
        <f>(SUM(B90:C90))/2</f>
        <v>112.91499999999999</v>
      </c>
      <c r="F90" s="29"/>
    </row>
    <row r="91" spans="1:6" s="3" customFormat="1" ht="21.75">
      <c r="A91" s="7" t="s">
        <v>68</v>
      </c>
      <c r="B91" s="10">
        <v>647.9</v>
      </c>
      <c r="C91" s="10">
        <v>555.5600000000001</v>
      </c>
      <c r="D91" s="28">
        <f>(SUM(B91:C91))/2</f>
        <v>601.73</v>
      </c>
      <c r="F91" s="29"/>
    </row>
    <row r="92" spans="1:6" s="3" customFormat="1" ht="21.75">
      <c r="A92" s="19" t="s">
        <v>16</v>
      </c>
      <c r="B92" s="23">
        <f>SUM(B88:B91)</f>
        <v>932.29</v>
      </c>
      <c r="C92" s="23">
        <f>SUM(C88:C91)</f>
        <v>869.5</v>
      </c>
      <c r="D92" s="23">
        <f>SUM(D88:D91)</f>
        <v>900.895</v>
      </c>
      <c r="F92" s="29"/>
    </row>
    <row r="93" spans="1:6" s="5" customFormat="1" ht="21.75">
      <c r="A93" s="35" t="s">
        <v>17</v>
      </c>
      <c r="B93" s="35"/>
      <c r="C93" s="35"/>
      <c r="D93" s="35"/>
      <c r="F93" s="29"/>
    </row>
    <row r="94" spans="1:6" s="3" customFormat="1" ht="21.75">
      <c r="A94" s="27" t="s">
        <v>88</v>
      </c>
      <c r="B94" s="24"/>
      <c r="C94" s="24"/>
      <c r="D94" s="24"/>
      <c r="F94" s="29"/>
    </row>
    <row r="95" spans="1:6" s="3" customFormat="1" ht="21.75">
      <c r="A95" s="7" t="s">
        <v>69</v>
      </c>
      <c r="B95" s="10">
        <v>134.67</v>
      </c>
      <c r="C95" s="10">
        <v>117.39</v>
      </c>
      <c r="D95" s="28">
        <f>(SUM(B95:C95))/2</f>
        <v>126.03</v>
      </c>
      <c r="F95" s="29"/>
    </row>
    <row r="96" spans="1:6" s="3" customFormat="1" ht="21.75">
      <c r="A96" s="27" t="s">
        <v>84</v>
      </c>
      <c r="B96" s="10"/>
      <c r="C96" s="10"/>
      <c r="D96" s="28"/>
      <c r="F96" s="29"/>
    </row>
    <row r="97" spans="1:6" s="3" customFormat="1" ht="21.75">
      <c r="A97" s="7" t="s">
        <v>70</v>
      </c>
      <c r="B97" s="10">
        <v>203.06</v>
      </c>
      <c r="C97" s="10">
        <v>210.78</v>
      </c>
      <c r="D97" s="28">
        <f>(SUM(B97:C97))/2</f>
        <v>206.92000000000002</v>
      </c>
      <c r="F97" s="29"/>
    </row>
    <row r="98" spans="1:6" s="3" customFormat="1" ht="21.75">
      <c r="A98" s="7" t="s">
        <v>71</v>
      </c>
      <c r="B98" s="10">
        <v>70.61</v>
      </c>
      <c r="C98" s="10">
        <v>73.06</v>
      </c>
      <c r="D98" s="28">
        <f>(SUM(B98:C98))/2</f>
        <v>71.83500000000001</v>
      </c>
      <c r="F98" s="29"/>
    </row>
    <row r="99" spans="1:6" s="3" customFormat="1" ht="21.75">
      <c r="A99" s="19" t="s">
        <v>18</v>
      </c>
      <c r="B99" s="23">
        <f>SUM(B95:B98)</f>
        <v>408.34000000000003</v>
      </c>
      <c r="C99" s="23">
        <f>SUM(C95:C98)</f>
        <v>401.23</v>
      </c>
      <c r="D99" s="23">
        <f>SUM(D95:D98)</f>
        <v>404.7850000000001</v>
      </c>
      <c r="F99" s="29"/>
    </row>
    <row r="100" spans="1:4" s="6" customFormat="1" ht="27.75">
      <c r="A100" s="20" t="s">
        <v>1</v>
      </c>
      <c r="B100" s="21">
        <f>SUM(B11,B17,B32,B53,B64,B70,B85,B92,B99)</f>
        <v>11685.730000000003</v>
      </c>
      <c r="C100" s="21">
        <f>SUM(C11,C17,C32,C53,C64,C70,C85,C92,C99)</f>
        <v>10719.05</v>
      </c>
      <c r="D100" s="21">
        <f>SUM(D11,D17,D32,D53,D64,D70,D85,D92,D99)</f>
        <v>11202.39</v>
      </c>
    </row>
    <row r="101" spans="1:4" s="3" customFormat="1" ht="21.75">
      <c r="A101" s="38" t="s">
        <v>20</v>
      </c>
      <c r="B101" s="38"/>
      <c r="C101" s="38" t="s">
        <v>27</v>
      </c>
      <c r="D101" s="38"/>
    </row>
    <row r="102" spans="1:4" s="3" customFormat="1" ht="21.75">
      <c r="A102" s="11" t="str">
        <f>"บริหารธุรกิจ-ปริญญาโท,ปริญญาเอก (x1.8) ="</f>
        <v>บริหารธุรกิจ-ปริญญาโท,ปริญญาเอก (x1.8) =</v>
      </c>
      <c r="B102" s="22">
        <f>(SUM(D29,D31)*1.8)</f>
        <v>113.85000000000001</v>
      </c>
      <c r="C102" s="12" t="s">
        <v>21</v>
      </c>
      <c r="D102" s="22">
        <f>SUM(D20:D27,B102)</f>
        <v>4115.435</v>
      </c>
    </row>
    <row r="103" spans="1:4" s="3" customFormat="1" ht="21.75">
      <c r="A103" s="11" t="str">
        <f>"วิศวกรรมศาสตร์-ปริญญาโท,ปริญญาเอก (x2) ="</f>
        <v>วิศวกรรมศาสตร์-ปริญญาโท,ปริญญาเอก (x2) =</v>
      </c>
      <c r="B103" s="22">
        <f>SUM(D48:D50,D52)*2</f>
        <v>76</v>
      </c>
      <c r="C103" s="12" t="s">
        <v>22</v>
      </c>
      <c r="D103" s="22">
        <f>SUM(D35:D46,B103)</f>
        <v>2027.2450000000003</v>
      </c>
    </row>
    <row r="104" spans="1:4" s="3" customFormat="1" ht="21.75">
      <c r="A104" s="11" t="str">
        <f>"ครุศาสตร์อุตสาหกรรม-ป.บัณฑิต (x1.5) ="</f>
        <v>ครุศาสตร์อุตสาหกรรม-ป.บัณฑิต (x1.5) =</v>
      </c>
      <c r="B104" s="22">
        <f>D63*1.5</f>
        <v>349.815</v>
      </c>
      <c r="C104" s="12" t="s">
        <v>23</v>
      </c>
      <c r="D104" s="22">
        <f>ROUNDUP((SUM(D56:D57,D59:D61,B104)),2)</f>
        <v>759.28</v>
      </c>
    </row>
    <row r="105" spans="1:4" s="3" customFormat="1" ht="21.75">
      <c r="A105" s="11" t="str">
        <f>"เทคโนโลยีคหกรรมศาสตร์-ปริญญาโท (x2) ="</f>
        <v>เทคโนโลยีคหกรรมศาสตร์-ปริญญาโท (x2) =</v>
      </c>
      <c r="B105" s="22">
        <f>D84*2</f>
        <v>84</v>
      </c>
      <c r="C105" s="12" t="s">
        <v>24</v>
      </c>
      <c r="D105" s="22">
        <f>SUM(D73:D82,B105)</f>
        <v>1519.87</v>
      </c>
    </row>
    <row r="106" spans="1:4" s="3" customFormat="1" ht="30.75">
      <c r="A106" s="34" t="s">
        <v>25</v>
      </c>
      <c r="B106" s="34"/>
      <c r="C106" s="33">
        <f>SUM(D11,D17,D70,D99,D92,D102:D105)</f>
        <v>11449.600000000002</v>
      </c>
      <c r="D106" s="33"/>
    </row>
    <row r="107" spans="1:4" ht="24">
      <c r="A107" s="32" t="s">
        <v>101</v>
      </c>
      <c r="B107" s="32"/>
      <c r="C107" s="32"/>
      <c r="D107" s="32"/>
    </row>
  </sheetData>
  <sheetProtection/>
  <mergeCells count="17">
    <mergeCell ref="A12:D12"/>
    <mergeCell ref="A93:D93"/>
    <mergeCell ref="A1:D1"/>
    <mergeCell ref="A3:A4"/>
    <mergeCell ref="A101:B101"/>
    <mergeCell ref="C101:D101"/>
    <mergeCell ref="A2:D2"/>
    <mergeCell ref="A107:D107"/>
    <mergeCell ref="C106:D106"/>
    <mergeCell ref="A106:B106"/>
    <mergeCell ref="A5:D5"/>
    <mergeCell ref="A18:D18"/>
    <mergeCell ref="A33:D33"/>
    <mergeCell ref="A54:D54"/>
    <mergeCell ref="A65:D65"/>
    <mergeCell ref="A71:D71"/>
    <mergeCell ref="A86:D86"/>
  </mergeCells>
  <dataValidations count="16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:D12">
      <formula1>ปีการศึกษา!#REF!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ปีการศึกษา!#REF!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4 A66">
      <formula1>GT21</formula1>
      <formula2>A34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13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0 A37">
      <formula1>GT18</formula1>
      <formula2>A30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7">
      <formula1>GT70</formula1>
      <formula2>A87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7 A51">
      <formula1>ปีการศึกษา!#REF!</formula1>
      <formula2>A47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6 A28 A81">
      <formula1>ปีการศึกษา!#REF!</formula1>
      <formula2>A26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4 A96 A72">
      <formula1>GT83</formula1>
      <formula2>A94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9">
      <formula1>GT14</formula1>
      <formula2>A19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2">
      <formula1>GT47</formula1>
      <formula2>A62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3">
      <formula1>ปีการศึกษา!#REF!</formula1>
      <formula2>A83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9">
      <formula1>ปีการศึกษา!#REF!</formula1>
      <formula2>A79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4" manualBreakCount="4">
    <brk id="32" max="255" man="1"/>
    <brk id="53" max="255" man="1"/>
    <brk id="70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2019-02-26T06:54:53Z</cp:lastPrinted>
  <dcterms:created xsi:type="dcterms:W3CDTF">2013-11-26T13:59:38Z</dcterms:created>
  <dcterms:modified xsi:type="dcterms:W3CDTF">2019-04-07T15:24:11Z</dcterms:modified>
  <cp:category/>
  <cp:version/>
  <cp:contentType/>
  <cp:contentStatus/>
</cp:coreProperties>
</file>