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00" activeTab="0"/>
  </bookViews>
  <sheets>
    <sheet name="ปีการศึกษา" sheetId="1" r:id="rId1"/>
  </sheets>
  <definedNames>
    <definedName name="_xlnm.Print_Area" localSheetId="0">'ปีการศึกษา'!$A$1:$D$117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1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1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1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1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1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1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<sst xmlns="http://schemas.openxmlformats.org/spreadsheetml/2006/main" count="123" uniqueCount="109">
  <si>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</si>
  <si>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</si>
  <si>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</si>
  <si>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</si>
  <si>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</si>
  <si>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</si>
  <si>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</si>
  <si>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</si>
  <si>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</si>
  <si>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</si>
  <si>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</si>
  <si>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</si>
  <si>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</si>
  <si>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</si>
  <si>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</si>
  <si>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</si>
  <si>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</si>
  <si>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</si>
  <si>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</si>
  <si>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</si>
  <si>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</si>
  <si>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</si>
  <si>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</si>
  <si>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</si>
  <si>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</si>
  <si>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</si>
  <si>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</si>
  <si>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</si>
  <si>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</si>
  <si>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</si>
  <si>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</si>
  <si>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</si>
  <si>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</si>
  <si>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</si>
  <si>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</si>
  <si>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</si>
  <si>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</si>
  <si>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</si>
  <si>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</si>
  <si>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</si>
  <si>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</si>
  <si>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</si>
  <si>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</si>
  <si>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</si>
  <si>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</si>
  <si>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</si>
  <si>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</si>
  <si>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</si>
  <si>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</si>
  <si>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</si>
  <si>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</si>
  <si>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</si>
  <si>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</si>
  <si>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</si>
  <si>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</si>
  <si>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</si>
  <si>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</si>
  <si>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</si>
  <si>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</si>
  <si>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</si>
  <si>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</si>
  <si>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</si>
  <si>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</si>
  <si>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</si>
  <si>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</si>
  <si>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</si>
  <si>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</si>
  <si>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</si>
  <si>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</si>
  <si>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</si>
  <si>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</si>
  <si>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</si>
  <si>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</si>
  <si>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</si>
  <si>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</si>
  <si>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ประจำปีการศึกษา 2562  จำแนกตามหลักสูตร</t>
  </si>
  <si>
    <t>ภาคเรียนที่ 1/2562</t>
  </si>
  <si>
    <t>ภาคเรียนที่ 2/2562</t>
  </si>
  <si>
    <t>ปีการศึกษา 2562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</si>
  <si>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</si>
  <si>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</si>
  <si>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</si>
  <si>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</si>
  <si>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</si>
  <si>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</si>
  <si>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</si>
  <si>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</si>
  <si>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</si>
  <si>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</si>
  <si>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</si>
  <si>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</si>
  <si>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</si>
  <si>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</si>
  <si>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</si>
  <si>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</si>
  <si>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</si>
  <si>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</si>
  <si>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</si>
  <si>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</si>
  <si>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</si>
  <si>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</si>
  <si>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</si>
  <si>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</si>
  <si>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</si>
  <si>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</si>
  <si>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</si>
  <si>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</si>
  <si>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</si>
  <si>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ข้อมูล ณ วันที่ 22 เม.ย. 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</si>
</sst>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4" fontId="26" fillId="24" borderId="11" xfId="0" applyNumberFormat="1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9" fillId="25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1" fillId="24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left" vertical="center"/>
    </xf>
    <xf numFmtId="4" fontId="38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 horizontal="right" vertical="center"/>
    </xf>
    <xf numFmtId="0" fontId="37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4" fontId="25" fillId="24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right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B115" sqref="B115"/>
    </sheetView>
  </sheetViews>
  <sheetFormatPr defaultColWidth="9.00390625" defaultRowHeight="14.25"/>
  <cols>
    <col min="1" max="1" width="38.50390625" style="1" customWidth="1"/>
    <col min="2" max="4" width="15.875" style="2" customWidth="1"/>
    <col min="5" max="16384" width="9.00390625" style="1" customWidth="1"/>
  </cols>
  <sheetData>
    <row r="1" spans="1:4" ht="30.75">
      <c r="A1" s="33" t="s">
        <v>26</v>
      </c>
      <c r="B1" s="33"/>
      <c r="C1" s="33"/>
      <c r="D1" s="33"/>
    </row>
    <row r="2" spans="1:4" ht="27.75">
      <c r="A2" s="37" t="s">
        <v>75</v>
      </c>
      <c r="B2" s="37"/>
      <c r="C2" s="37"/>
      <c r="D2" s="37"/>
    </row>
    <row r="3" spans="1:4" s="4" customFormat="1" ht="24">
      <c r="A3" s="34" t="s">
        <v>19</v>
      </c>
      <c r="B3" s="11" t="s">
        <v>2</v>
      </c>
      <c r="C3" s="11" t="s">
        <v>2</v>
      </c>
      <c r="D3" s="11" t="s">
        <v>0</v>
      </c>
    </row>
    <row r="4" spans="1:4" s="4" customFormat="1" ht="24">
      <c r="A4" s="34"/>
      <c r="B4" s="12" t="s">
        <v>76</v>
      </c>
      <c r="C4" s="12" t="s">
        <v>77</v>
      </c>
      <c r="D4" s="12" t="s">
        <v>78</v>
      </c>
    </row>
    <row r="5" spans="1:4" s="3" customFormat="1" ht="21.75">
      <c r="A5" s="32" t="s">
        <v>3</v>
      </c>
      <c r="B5" s="32"/>
      <c r="C5" s="32"/>
      <c r="D5" s="32"/>
    </row>
    <row r="6" spans="1:4" s="3" customFormat="1" ht="21.75">
      <c r="A6" s="25" t="s">
        <v>99</v>
      </c>
      <c r="B6" s="26"/>
      <c r="C6" s="26"/>
      <c r="D6" s="26"/>
    </row>
    <row r="7" spans="1:6" s="3" customFormat="1" ht="21.75">
      <c r="A7" s="20" t="s">
        <v>30</v>
      </c>
      <c r="B7" s="21">
        <v>265.5</v>
      </c>
      <c r="C7" s="21">
        <v>269.06</v>
      </c>
      <c r="D7" s="21">
        <f>ROUNDUP((SUM(B7:C7))/2,2)</f>
        <v>267.28</v>
      </c>
      <c r="F7" s="22"/>
    </row>
    <row r="8" spans="1:6" s="3" customFormat="1" ht="21.75">
      <c r="A8" s="20" t="s">
        <v>31</v>
      </c>
      <c r="B8" s="21">
        <v>351.45</v>
      </c>
      <c r="C8" s="21">
        <v>293.40000000000003</v>
      </c>
      <c r="D8" s="21">
        <f>ROUNDUP((SUM(B8:C8))/2,2)</f>
        <v>322.43</v>
      </c>
      <c r="F8" s="22"/>
    </row>
    <row r="9" spans="1:6" s="3" customFormat="1" ht="21.75">
      <c r="A9" s="20" t="s">
        <v>32</v>
      </c>
      <c r="B9" s="21">
        <v>231.56</v>
      </c>
      <c r="C9" s="21">
        <v>218.56</v>
      </c>
      <c r="D9" s="21">
        <f>ROUNDUP((SUM(B9:C9))/2,2)</f>
        <v>225.06</v>
      </c>
      <c r="F9" s="22"/>
    </row>
    <row r="10" spans="1:6" s="3" customFormat="1" ht="21.75">
      <c r="A10" s="20" t="s">
        <v>33</v>
      </c>
      <c r="B10" s="21">
        <v>75.23</v>
      </c>
      <c r="C10" s="21">
        <v>74.56</v>
      </c>
      <c r="D10" s="21">
        <f>ROUNDUP((SUM(B10:C10))/2,2)</f>
        <v>74.9</v>
      </c>
      <c r="F10" s="22"/>
    </row>
    <row r="11" spans="1:6" s="5" customFormat="1" ht="21.75">
      <c r="A11" s="13" t="s">
        <v>4</v>
      </c>
      <c r="B11" s="14">
        <f>SUM(B7:B10)</f>
        <v>923.74</v>
      </c>
      <c r="C11" s="14">
        <f>SUM(C7:C10)</f>
        <v>855.5799999999999</v>
      </c>
      <c r="D11" s="14">
        <f>SUM(D7:D10)</f>
        <v>889.67</v>
      </c>
      <c r="F11" s="22"/>
    </row>
    <row r="12" spans="1:6" s="5" customFormat="1" ht="21.75">
      <c r="A12" s="32" t="s">
        <v>5</v>
      </c>
      <c r="B12" s="32"/>
      <c r="C12" s="32"/>
      <c r="D12" s="32"/>
      <c r="F12" s="22"/>
    </row>
    <row r="13" spans="1:6" s="3" customFormat="1" ht="21.75">
      <c r="A13" s="25" t="s">
        <v>91</v>
      </c>
      <c r="B13" s="26"/>
      <c r="C13" s="26"/>
      <c r="D13" s="26"/>
      <c r="F13" s="22"/>
    </row>
    <row r="14" spans="1:6" s="3" customFormat="1" ht="21.75">
      <c r="A14" s="7" t="s">
        <v>34</v>
      </c>
      <c r="B14" s="8">
        <v>319.55</v>
      </c>
      <c r="C14" s="8">
        <v>298.71999999999997</v>
      </c>
      <c r="D14" s="21">
        <f aca="true" t="shared" si="0" ref="D14:D19">ROUNDUP((SUM(B14:C14))/2,2)</f>
        <v>309.14</v>
      </c>
      <c r="F14" s="22"/>
    </row>
    <row r="15" spans="1:6" s="3" customFormat="1" ht="21.75">
      <c r="A15" s="7" t="s">
        <v>35</v>
      </c>
      <c r="B15" s="8">
        <v>40.72</v>
      </c>
      <c r="C15" s="8">
        <v>50.78</v>
      </c>
      <c r="D15" s="21">
        <f t="shared" si="0"/>
        <v>45.75</v>
      </c>
      <c r="F15" s="22"/>
    </row>
    <row r="16" spans="1:6" s="3" customFormat="1" ht="21.75">
      <c r="A16" s="7" t="s">
        <v>79</v>
      </c>
      <c r="B16" s="8">
        <v>30.28</v>
      </c>
      <c r="C16" s="8">
        <v>35.39</v>
      </c>
      <c r="D16" s="21">
        <f t="shared" si="0"/>
        <v>32.839999999999996</v>
      </c>
      <c r="F16" s="22"/>
    </row>
    <row r="17" spans="1:6" s="3" customFormat="1" ht="21.75">
      <c r="A17" s="7" t="s">
        <v>36</v>
      </c>
      <c r="B17" s="8">
        <v>26.22</v>
      </c>
      <c r="C17" s="8">
        <v>35.67</v>
      </c>
      <c r="D17" s="21">
        <f t="shared" si="0"/>
        <v>30.950000000000003</v>
      </c>
      <c r="F17" s="22"/>
    </row>
    <row r="18" spans="1:6" s="3" customFormat="1" ht="21.75">
      <c r="A18" s="7" t="s">
        <v>80</v>
      </c>
      <c r="B18" s="8">
        <v>31.67</v>
      </c>
      <c r="C18" s="8">
        <v>30.78</v>
      </c>
      <c r="D18" s="21">
        <f t="shared" si="0"/>
        <v>31.23</v>
      </c>
      <c r="F18" s="22"/>
    </row>
    <row r="19" spans="1:6" s="3" customFormat="1" ht="21.75">
      <c r="A19" s="15" t="s">
        <v>6</v>
      </c>
      <c r="B19" s="14">
        <f>SUM(B14:B18)</f>
        <v>448.44</v>
      </c>
      <c r="C19" s="14">
        <f>SUM(C14:C18)</f>
        <v>451.34000000000003</v>
      </c>
      <c r="D19" s="14">
        <f>SUM(D14:D18)</f>
        <v>449.90999999999997</v>
      </c>
      <c r="F19" s="22"/>
    </row>
    <row r="20" spans="1:6" s="5" customFormat="1" ht="21.75">
      <c r="A20" s="32" t="s">
        <v>29</v>
      </c>
      <c r="B20" s="32"/>
      <c r="C20" s="32"/>
      <c r="D20" s="32"/>
      <c r="F20" s="22"/>
    </row>
    <row r="21" spans="1:6" s="3" customFormat="1" ht="21.75">
      <c r="A21" s="25" t="s">
        <v>98</v>
      </c>
      <c r="B21" s="26"/>
      <c r="C21" s="26"/>
      <c r="D21" s="26"/>
      <c r="F21" s="22"/>
    </row>
    <row r="22" spans="1:6" s="3" customFormat="1" ht="21.75">
      <c r="A22" s="7" t="s">
        <v>37</v>
      </c>
      <c r="B22" s="9">
        <v>345.78</v>
      </c>
      <c r="C22" s="9">
        <v>302.11</v>
      </c>
      <c r="D22" s="21">
        <f aca="true" t="shared" si="1" ref="D22:D27">ROUNDUP((SUM(B22:C22))/2,2)</f>
        <v>323.95</v>
      </c>
      <c r="F22" s="22"/>
    </row>
    <row r="23" spans="1:6" s="3" customFormat="1" ht="21.75">
      <c r="A23" s="7" t="s">
        <v>38</v>
      </c>
      <c r="B23" s="9">
        <v>1032.1799999999998</v>
      </c>
      <c r="C23" s="9">
        <v>879.78</v>
      </c>
      <c r="D23" s="21">
        <f t="shared" si="1"/>
        <v>955.98</v>
      </c>
      <c r="F23" s="22"/>
    </row>
    <row r="24" spans="1:6" s="3" customFormat="1" ht="21.75">
      <c r="A24" s="7" t="s">
        <v>39</v>
      </c>
      <c r="B24" s="9">
        <v>582.89</v>
      </c>
      <c r="C24" s="9">
        <v>535.9900000000001</v>
      </c>
      <c r="D24" s="21">
        <f t="shared" si="1"/>
        <v>559.44</v>
      </c>
      <c r="F24" s="22"/>
    </row>
    <row r="25" spans="1:6" s="3" customFormat="1" ht="21.75">
      <c r="A25" s="7" t="s">
        <v>41</v>
      </c>
      <c r="B25" s="9">
        <v>107.22</v>
      </c>
      <c r="C25" s="9">
        <v>104.56</v>
      </c>
      <c r="D25" s="21">
        <f t="shared" si="1"/>
        <v>105.89</v>
      </c>
      <c r="F25" s="22"/>
    </row>
    <row r="26" spans="1:6" s="3" customFormat="1" ht="21.75">
      <c r="A26" s="7" t="s">
        <v>42</v>
      </c>
      <c r="B26" s="9">
        <v>81.5</v>
      </c>
      <c r="C26" s="9">
        <v>66</v>
      </c>
      <c r="D26" s="21">
        <f t="shared" si="1"/>
        <v>73.75</v>
      </c>
      <c r="F26" s="22"/>
    </row>
    <row r="27" spans="1:6" s="3" customFormat="1" ht="21.75">
      <c r="A27" s="7" t="s">
        <v>40</v>
      </c>
      <c r="B27" s="9">
        <v>413.5</v>
      </c>
      <c r="C27" s="9">
        <v>416.05999999999995</v>
      </c>
      <c r="D27" s="21">
        <f t="shared" si="1"/>
        <v>414.78</v>
      </c>
      <c r="F27" s="22"/>
    </row>
    <row r="28" spans="1:6" s="3" customFormat="1" ht="21.75">
      <c r="A28" s="25" t="s">
        <v>97</v>
      </c>
      <c r="B28" s="27"/>
      <c r="C28" s="27"/>
      <c r="D28" s="28"/>
      <c r="F28" s="22"/>
    </row>
    <row r="29" spans="1:6" s="3" customFormat="1" ht="21.75">
      <c r="A29" s="7" t="s">
        <v>97</v>
      </c>
      <c r="B29" s="9">
        <v>1552.94</v>
      </c>
      <c r="C29" s="9">
        <v>1354.6700000000003</v>
      </c>
      <c r="D29" s="21">
        <f>ROUNDUP((SUM(B29:C29))/2,2)</f>
        <v>1453.81</v>
      </c>
      <c r="F29" s="22"/>
    </row>
    <row r="30" spans="1:6" s="3" customFormat="1" ht="21.75">
      <c r="A30" s="29" t="s">
        <v>91</v>
      </c>
      <c r="B30" s="27"/>
      <c r="C30" s="27"/>
      <c r="D30" s="28"/>
      <c r="F30" s="22"/>
    </row>
    <row r="31" spans="1:6" s="3" customFormat="1" ht="21.75">
      <c r="A31" s="7" t="s">
        <v>81</v>
      </c>
      <c r="B31" s="9">
        <v>21.67</v>
      </c>
      <c r="C31" s="9">
        <v>18.89</v>
      </c>
      <c r="D31" s="21">
        <f>ROUNDUP((SUM(B31:C31))/2,2)</f>
        <v>20.28</v>
      </c>
      <c r="F31" s="22"/>
    </row>
    <row r="32" spans="1:6" s="3" customFormat="1" ht="21.75">
      <c r="A32" s="25" t="s">
        <v>95</v>
      </c>
      <c r="B32" s="26"/>
      <c r="C32" s="26"/>
      <c r="D32" s="26"/>
      <c r="F32" s="22"/>
    </row>
    <row r="33" spans="1:6" s="3" customFormat="1" ht="21.75">
      <c r="A33" s="7" t="s">
        <v>95</v>
      </c>
      <c r="B33" s="9">
        <v>60.75</v>
      </c>
      <c r="C33" s="9">
        <v>40.75</v>
      </c>
      <c r="D33" s="21">
        <f>ROUNDUP((SUM(B33:C33))/2,2)</f>
        <v>50.75</v>
      </c>
      <c r="F33" s="22"/>
    </row>
    <row r="34" spans="1:6" s="3" customFormat="1" ht="21.75">
      <c r="A34" s="25" t="s">
        <v>96</v>
      </c>
      <c r="B34" s="26"/>
      <c r="C34" s="26"/>
      <c r="D34" s="26"/>
      <c r="F34" s="22"/>
    </row>
    <row r="35" spans="1:6" s="3" customFormat="1" ht="21.75">
      <c r="A35" s="7" t="s">
        <v>96</v>
      </c>
      <c r="B35" s="9">
        <v>3.75</v>
      </c>
      <c r="C35" s="9">
        <v>3</v>
      </c>
      <c r="D35" s="21">
        <f>ROUNDUP((SUM(B35:C35))/2,2)</f>
        <v>3.38</v>
      </c>
      <c r="F35" s="22"/>
    </row>
    <row r="36" spans="1:6" s="3" customFormat="1" ht="21.75">
      <c r="A36" s="15" t="s">
        <v>7</v>
      </c>
      <c r="B36" s="19">
        <f>SUM(B22:B35)</f>
        <v>4202.18</v>
      </c>
      <c r="C36" s="19">
        <f>SUM(C22:C35)</f>
        <v>3721.81</v>
      </c>
      <c r="D36" s="19">
        <f>SUM(D22:D35)</f>
        <v>3962.01</v>
      </c>
      <c r="F36" s="22"/>
    </row>
    <row r="37" spans="1:6" s="5" customFormat="1" ht="21.75">
      <c r="A37" s="32" t="s">
        <v>28</v>
      </c>
      <c r="B37" s="32"/>
      <c r="C37" s="32"/>
      <c r="D37" s="32"/>
      <c r="F37" s="22"/>
    </row>
    <row r="38" spans="1:6" s="3" customFormat="1" ht="21.75">
      <c r="A38" s="25" t="s">
        <v>100</v>
      </c>
      <c r="B38" s="27"/>
      <c r="C38" s="27"/>
      <c r="D38" s="28"/>
      <c r="F38" s="22"/>
    </row>
    <row r="39" spans="1:6" s="3" customFormat="1" ht="21.75">
      <c r="A39" s="7" t="s">
        <v>48</v>
      </c>
      <c r="B39" s="9">
        <v>14.44</v>
      </c>
      <c r="C39" s="9">
        <v>15.01</v>
      </c>
      <c r="D39" s="21">
        <f aca="true" t="shared" si="2" ref="D39:D47">ROUNDUP((SUM(B39:C39))/2,2)</f>
        <v>14.73</v>
      </c>
      <c r="F39" s="22"/>
    </row>
    <row r="40" spans="1:6" s="3" customFormat="1" ht="21.75">
      <c r="A40" s="7" t="s">
        <v>82</v>
      </c>
      <c r="B40" s="9">
        <v>124.94</v>
      </c>
      <c r="C40" s="9">
        <v>228.44</v>
      </c>
      <c r="D40" s="21">
        <f t="shared" si="2"/>
        <v>176.69</v>
      </c>
      <c r="F40" s="22"/>
    </row>
    <row r="41" spans="1:6" s="3" customFormat="1" ht="21.75">
      <c r="A41" s="7" t="s">
        <v>49</v>
      </c>
      <c r="B41" s="9">
        <v>178.44</v>
      </c>
      <c r="C41" s="9">
        <v>323.51</v>
      </c>
      <c r="D41" s="21">
        <f t="shared" si="2"/>
        <v>250.98</v>
      </c>
      <c r="F41" s="22"/>
    </row>
    <row r="42" spans="1:6" s="3" customFormat="1" ht="21.75">
      <c r="A42" s="7" t="s">
        <v>43</v>
      </c>
      <c r="B42" s="9">
        <v>353.22</v>
      </c>
      <c r="C42" s="9">
        <v>126.67</v>
      </c>
      <c r="D42" s="21">
        <f t="shared" si="2"/>
        <v>239.95</v>
      </c>
      <c r="F42" s="22"/>
    </row>
    <row r="43" spans="1:6" s="3" customFormat="1" ht="21.75">
      <c r="A43" s="7" t="s">
        <v>44</v>
      </c>
      <c r="B43" s="9">
        <v>365.5</v>
      </c>
      <c r="C43" s="9">
        <v>366.05</v>
      </c>
      <c r="D43" s="21">
        <f t="shared" si="2"/>
        <v>365.78</v>
      </c>
      <c r="F43" s="22"/>
    </row>
    <row r="44" spans="1:6" s="3" customFormat="1" ht="21.75">
      <c r="A44" s="7" t="s">
        <v>83</v>
      </c>
      <c r="B44" s="9">
        <v>64.34</v>
      </c>
      <c r="C44" s="9">
        <v>76.99</v>
      </c>
      <c r="D44" s="21">
        <f t="shared" si="2"/>
        <v>70.67</v>
      </c>
      <c r="F44" s="22"/>
    </row>
    <row r="45" spans="1:6" s="3" customFormat="1" ht="21.75">
      <c r="A45" s="7" t="s">
        <v>45</v>
      </c>
      <c r="B45" s="9">
        <v>136.73</v>
      </c>
      <c r="C45" s="9">
        <v>157.84</v>
      </c>
      <c r="D45" s="21">
        <f t="shared" si="2"/>
        <v>147.29</v>
      </c>
      <c r="F45" s="22"/>
    </row>
    <row r="46" spans="1:6" s="3" customFormat="1" ht="21.75">
      <c r="A46" s="7" t="s">
        <v>46</v>
      </c>
      <c r="B46" s="9">
        <v>137.88</v>
      </c>
      <c r="C46" s="9">
        <v>104.51</v>
      </c>
      <c r="D46" s="21">
        <f t="shared" si="2"/>
        <v>121.2</v>
      </c>
      <c r="F46" s="22"/>
    </row>
    <row r="47" spans="1:6" s="3" customFormat="1" ht="21.75">
      <c r="A47" s="7" t="s">
        <v>47</v>
      </c>
      <c r="B47" s="9">
        <v>238.94</v>
      </c>
      <c r="C47" s="9">
        <v>256.68</v>
      </c>
      <c r="D47" s="21">
        <f t="shared" si="2"/>
        <v>247.81</v>
      </c>
      <c r="F47" s="22"/>
    </row>
    <row r="48" spans="1:6" s="3" customFormat="1" ht="21.75">
      <c r="A48" s="25" t="s">
        <v>87</v>
      </c>
      <c r="B48" s="26"/>
      <c r="C48" s="26"/>
      <c r="D48" s="26"/>
      <c r="F48" s="22"/>
    </row>
    <row r="49" spans="1:6" s="3" customFormat="1" ht="21.75">
      <c r="A49" s="23" t="s">
        <v>69</v>
      </c>
      <c r="B49" s="9">
        <v>86.33</v>
      </c>
      <c r="C49" s="9">
        <v>72.79</v>
      </c>
      <c r="D49" s="21">
        <f>ROUNDUP((SUM(B49:C49))/2,2)</f>
        <v>79.56</v>
      </c>
      <c r="F49" s="22"/>
    </row>
    <row r="50" spans="1:6" s="3" customFormat="1" ht="21.75">
      <c r="A50" s="7" t="s">
        <v>67</v>
      </c>
      <c r="B50" s="9">
        <v>29.5</v>
      </c>
      <c r="C50" s="9">
        <v>34.61</v>
      </c>
      <c r="D50" s="21">
        <f>ROUNDUP((SUM(B50:C50))/2,2)</f>
        <v>32.059999999999995</v>
      </c>
      <c r="F50" s="22"/>
    </row>
    <row r="51" spans="1:6" s="3" customFormat="1" ht="21.75">
      <c r="A51" s="25" t="s">
        <v>101</v>
      </c>
      <c r="B51" s="26"/>
      <c r="C51" s="26"/>
      <c r="D51" s="26"/>
      <c r="F51" s="22"/>
    </row>
    <row r="52" spans="1:6" s="3" customFormat="1" ht="21.75">
      <c r="A52" s="7" t="s">
        <v>84</v>
      </c>
      <c r="B52" s="9">
        <v>12.75</v>
      </c>
      <c r="C52" s="9">
        <v>7.25</v>
      </c>
      <c r="D52" s="21">
        <f>ROUNDUP((SUM(B52:C52))/2,2)</f>
        <v>10</v>
      </c>
      <c r="F52" s="22"/>
    </row>
    <row r="53" spans="1:6" s="3" customFormat="1" ht="21.75">
      <c r="A53" s="7" t="s">
        <v>43</v>
      </c>
      <c r="B53" s="9">
        <v>9.25</v>
      </c>
      <c r="C53" s="9">
        <v>9</v>
      </c>
      <c r="D53" s="21">
        <f>ROUNDUP((SUM(B53:C53))/2,2)</f>
        <v>9.129999999999999</v>
      </c>
      <c r="F53" s="22"/>
    </row>
    <row r="54" spans="1:6" s="3" customFormat="1" ht="21.75">
      <c r="A54" s="7" t="s">
        <v>44</v>
      </c>
      <c r="B54" s="9">
        <v>2.83</v>
      </c>
      <c r="C54" s="9">
        <v>1.08</v>
      </c>
      <c r="D54" s="21">
        <f>ROUNDUP((SUM(B54:C54))/2,2)</f>
        <v>1.96</v>
      </c>
      <c r="F54" s="22"/>
    </row>
    <row r="55" spans="1:6" s="3" customFormat="1" ht="21.75">
      <c r="A55" s="25" t="s">
        <v>102</v>
      </c>
      <c r="B55" s="26"/>
      <c r="C55" s="26"/>
      <c r="D55" s="26"/>
      <c r="F55" s="22"/>
    </row>
    <row r="56" spans="1:6" s="3" customFormat="1" ht="21.75">
      <c r="A56" s="7" t="s">
        <v>84</v>
      </c>
      <c r="B56" s="9">
        <v>3.33</v>
      </c>
      <c r="C56" s="9">
        <v>3</v>
      </c>
      <c r="D56" s="21">
        <f>ROUNDUP((SUM(B56:C56))/2,2)</f>
        <v>3.17</v>
      </c>
      <c r="F56" s="22"/>
    </row>
    <row r="57" spans="1:6" s="3" customFormat="1" ht="21.75">
      <c r="A57" s="25" t="s">
        <v>85</v>
      </c>
      <c r="B57" s="26"/>
      <c r="C57" s="26"/>
      <c r="D57" s="26"/>
      <c r="F57" s="22"/>
    </row>
    <row r="58" spans="1:6" s="3" customFormat="1" ht="21.75">
      <c r="A58" s="7" t="s">
        <v>44</v>
      </c>
      <c r="B58" s="9">
        <v>1.17</v>
      </c>
      <c r="C58" s="9">
        <v>1.17</v>
      </c>
      <c r="D58" s="21">
        <f>ROUNDUP((SUM(B58:C58))/2,2)</f>
        <v>1.17</v>
      </c>
      <c r="F58" s="22"/>
    </row>
    <row r="59" spans="1:6" s="3" customFormat="1" ht="21.75">
      <c r="A59" s="15" t="s">
        <v>8</v>
      </c>
      <c r="B59" s="19">
        <f>SUM(B39:B58)</f>
        <v>1759.5899999999997</v>
      </c>
      <c r="C59" s="19">
        <f>SUM(C39:C58)</f>
        <v>1784.6</v>
      </c>
      <c r="D59" s="19">
        <f>SUM(D39:D58)</f>
        <v>1772.15</v>
      </c>
      <c r="F59" s="22"/>
    </row>
    <row r="60" spans="1:6" s="5" customFormat="1" ht="21.75">
      <c r="A60" s="32" t="s">
        <v>9</v>
      </c>
      <c r="B60" s="32"/>
      <c r="C60" s="32"/>
      <c r="D60" s="32"/>
      <c r="F60" s="22"/>
    </row>
    <row r="61" spans="1:6" s="3" customFormat="1" ht="21.75">
      <c r="A61" s="30" t="s">
        <v>86</v>
      </c>
      <c r="B61" s="27"/>
      <c r="C61" s="27"/>
      <c r="D61" s="31"/>
      <c r="F61" s="22"/>
    </row>
    <row r="62" spans="1:6" s="3" customFormat="1" ht="21.75">
      <c r="A62" s="7" t="s">
        <v>103</v>
      </c>
      <c r="B62" s="9">
        <v>114.44</v>
      </c>
      <c r="C62" s="9">
        <v>103.22</v>
      </c>
      <c r="D62" s="21">
        <f>ROUNDUP((SUM(B62:C62))/2,2)</f>
        <v>108.83</v>
      </c>
      <c r="F62" s="22"/>
    </row>
    <row r="63" spans="1:6" s="3" customFormat="1" ht="21.75">
      <c r="A63" s="7" t="s">
        <v>104</v>
      </c>
      <c r="B63" s="9">
        <v>55.39</v>
      </c>
      <c r="C63" s="9">
        <v>51.94</v>
      </c>
      <c r="D63" s="21">
        <f>ROUNDUP((SUM(B63:C63))/2,2)</f>
        <v>53.669999999999995</v>
      </c>
      <c r="F63" s="22"/>
    </row>
    <row r="64" spans="1:6" s="3" customFormat="1" ht="21.75">
      <c r="A64" s="7" t="s">
        <v>105</v>
      </c>
      <c r="B64" s="9">
        <v>16.67</v>
      </c>
      <c r="C64" s="9">
        <v>12.44</v>
      </c>
      <c r="D64" s="21">
        <f>ROUNDUP((SUM(B64:C64))/2,2)</f>
        <v>14.56</v>
      </c>
      <c r="F64" s="22"/>
    </row>
    <row r="65" spans="1:6" s="3" customFormat="1" ht="21.75">
      <c r="A65" s="7" t="s">
        <v>106</v>
      </c>
      <c r="B65" s="9">
        <v>23.33</v>
      </c>
      <c r="C65" s="9">
        <v>12.67</v>
      </c>
      <c r="D65" s="21">
        <f>ROUNDUP((SUM(B65:C65))/2,2)</f>
        <v>18</v>
      </c>
      <c r="F65" s="22"/>
    </row>
    <row r="66" spans="1:6" s="3" customFormat="1" ht="21.75">
      <c r="A66" s="7" t="s">
        <v>107</v>
      </c>
      <c r="B66" s="9">
        <v>18.33</v>
      </c>
      <c r="C66" s="9">
        <v>12.67</v>
      </c>
      <c r="D66" s="21">
        <f>ROUNDUP((SUM(B66:C66))/2,2)</f>
        <v>15.5</v>
      </c>
      <c r="F66" s="22"/>
    </row>
    <row r="67" spans="1:6" s="3" customFormat="1" ht="21.75">
      <c r="A67" s="30" t="s">
        <v>87</v>
      </c>
      <c r="B67" s="27"/>
      <c r="C67" s="27"/>
      <c r="D67" s="31"/>
      <c r="F67" s="22"/>
    </row>
    <row r="68" spans="1:6" s="3" customFormat="1" ht="21.75">
      <c r="A68" s="7" t="s">
        <v>70</v>
      </c>
      <c r="B68" s="9">
        <v>59.39</v>
      </c>
      <c r="C68" s="9">
        <v>85.27</v>
      </c>
      <c r="D68" s="21">
        <f>ROUNDUP((SUM(B68:C68))/2,2)</f>
        <v>72.33</v>
      </c>
      <c r="F68" s="22"/>
    </row>
    <row r="69" spans="1:6" s="3" customFormat="1" ht="21.75">
      <c r="A69" s="7" t="s">
        <v>71</v>
      </c>
      <c r="B69" s="9">
        <v>54.39</v>
      </c>
      <c r="C69" s="9">
        <v>52.489999999999995</v>
      </c>
      <c r="D69" s="21">
        <f>ROUNDUP((SUM(B69:C69))/2,2)</f>
        <v>53.44</v>
      </c>
      <c r="F69" s="22"/>
    </row>
    <row r="70" spans="1:6" s="3" customFormat="1" ht="21.75">
      <c r="A70" s="7" t="s">
        <v>72</v>
      </c>
      <c r="B70" s="9">
        <v>65.61</v>
      </c>
      <c r="C70" s="9">
        <v>41.16</v>
      </c>
      <c r="D70" s="21">
        <f>ROUNDUP((SUM(B70:C70))/2,2)</f>
        <v>53.39</v>
      </c>
      <c r="F70" s="22"/>
    </row>
    <row r="71" spans="1:6" s="3" customFormat="1" ht="21.75">
      <c r="A71" s="25" t="s">
        <v>88</v>
      </c>
      <c r="B71" s="26"/>
      <c r="C71" s="26"/>
      <c r="D71" s="26"/>
      <c r="F71" s="22"/>
    </row>
    <row r="72" spans="1:6" s="3" customFormat="1" ht="21.75">
      <c r="A72" s="7" t="s">
        <v>50</v>
      </c>
      <c r="B72" s="9">
        <v>171</v>
      </c>
      <c r="C72" s="9">
        <v>0</v>
      </c>
      <c r="D72" s="21">
        <f>ROUNDUP((SUM(B72:C72))/2,2)</f>
        <v>85.5</v>
      </c>
      <c r="F72" s="22"/>
    </row>
    <row r="73" spans="1:6" s="3" customFormat="1" ht="21.75">
      <c r="A73" s="15" t="s">
        <v>10</v>
      </c>
      <c r="B73" s="19">
        <f>SUM(B62:B72)</f>
        <v>578.55</v>
      </c>
      <c r="C73" s="19">
        <f>SUM(C62:C72)</f>
        <v>371.86</v>
      </c>
      <c r="D73" s="19">
        <f>SUM(D62:D72)</f>
        <v>475.21999999999997</v>
      </c>
      <c r="F73" s="22"/>
    </row>
    <row r="74" spans="1:6" s="5" customFormat="1" ht="21.75">
      <c r="A74" s="32" t="s">
        <v>11</v>
      </c>
      <c r="B74" s="32"/>
      <c r="C74" s="32"/>
      <c r="D74" s="32"/>
      <c r="F74" s="22"/>
    </row>
    <row r="75" spans="1:6" s="3" customFormat="1" ht="21.75">
      <c r="A75" s="25" t="s">
        <v>89</v>
      </c>
      <c r="B75" s="26"/>
      <c r="C75" s="26"/>
      <c r="D75" s="26"/>
      <c r="F75" s="22"/>
    </row>
    <row r="76" spans="1:6" s="3" customFormat="1" ht="21.75">
      <c r="A76" s="7" t="s">
        <v>51</v>
      </c>
      <c r="B76" s="9">
        <v>57.06</v>
      </c>
      <c r="C76" s="9">
        <v>56.5</v>
      </c>
      <c r="D76" s="21">
        <f>ROUNDUP((SUM(B76:C76))/2,2)</f>
        <v>56.78</v>
      </c>
      <c r="F76" s="22"/>
    </row>
    <row r="77" spans="1:6" s="3" customFormat="1" ht="21.75">
      <c r="A77" s="7" t="s">
        <v>68</v>
      </c>
      <c r="B77" s="9">
        <v>41.56</v>
      </c>
      <c r="C77" s="9">
        <v>44.06</v>
      </c>
      <c r="D77" s="21">
        <f>ROUNDUP((SUM(B77:C77))/2,2)</f>
        <v>42.81</v>
      </c>
      <c r="F77" s="22"/>
    </row>
    <row r="78" spans="1:6" s="3" customFormat="1" ht="21.75">
      <c r="A78" s="7" t="s">
        <v>52</v>
      </c>
      <c r="B78" s="9">
        <v>207.12</v>
      </c>
      <c r="C78" s="9">
        <v>230</v>
      </c>
      <c r="D78" s="21">
        <f>ROUNDUP((SUM(B78:C78))/2,2)</f>
        <v>218.56</v>
      </c>
      <c r="F78" s="22"/>
    </row>
    <row r="79" spans="1:6" s="3" customFormat="1" ht="21.75">
      <c r="A79" s="15" t="s">
        <v>12</v>
      </c>
      <c r="B79" s="19">
        <f>SUM(B76:B78)</f>
        <v>305.74</v>
      </c>
      <c r="C79" s="19">
        <f>SUM(C76:C78)</f>
        <v>330.56</v>
      </c>
      <c r="D79" s="19">
        <f>SUM(D76:D78)</f>
        <v>318.15</v>
      </c>
      <c r="F79" s="22"/>
    </row>
    <row r="80" spans="1:6" s="5" customFormat="1" ht="21.75">
      <c r="A80" s="32" t="s">
        <v>13</v>
      </c>
      <c r="B80" s="32"/>
      <c r="C80" s="32"/>
      <c r="D80" s="32"/>
      <c r="F80" s="22"/>
    </row>
    <row r="81" spans="1:6" s="3" customFormat="1" ht="21.75">
      <c r="A81" s="25" t="s">
        <v>90</v>
      </c>
      <c r="B81" s="26"/>
      <c r="C81" s="26"/>
      <c r="D81" s="26"/>
      <c r="F81" s="22"/>
    </row>
    <row r="82" spans="1:6" s="3" customFormat="1" ht="21.75">
      <c r="A82" s="7" t="s">
        <v>55</v>
      </c>
      <c r="B82" s="9">
        <v>610.89</v>
      </c>
      <c r="C82" s="9">
        <v>590.44</v>
      </c>
      <c r="D82" s="21">
        <f aca="true" t="shared" si="3" ref="D82:D87">ROUNDUP((SUM(B82:C82))/2,2)</f>
        <v>600.67</v>
      </c>
      <c r="F82" s="22"/>
    </row>
    <row r="83" spans="1:6" s="3" customFormat="1" ht="21.75">
      <c r="A83" s="7" t="s">
        <v>53</v>
      </c>
      <c r="B83" s="9">
        <v>184.72</v>
      </c>
      <c r="C83" s="9">
        <v>188.39</v>
      </c>
      <c r="D83" s="21">
        <f t="shared" si="3"/>
        <v>186.56</v>
      </c>
      <c r="F83" s="22"/>
    </row>
    <row r="84" spans="1:6" s="3" customFormat="1" ht="21.75">
      <c r="A84" s="7" t="s">
        <v>54</v>
      </c>
      <c r="B84" s="9">
        <v>62.94</v>
      </c>
      <c r="C84" s="9">
        <v>68.28</v>
      </c>
      <c r="D84" s="21">
        <f t="shared" si="3"/>
        <v>65.61</v>
      </c>
      <c r="F84" s="22"/>
    </row>
    <row r="85" spans="1:6" s="3" customFormat="1" ht="21.75">
      <c r="A85" s="7" t="s">
        <v>56</v>
      </c>
      <c r="B85" s="9">
        <v>284.17</v>
      </c>
      <c r="C85" s="9">
        <v>293.9</v>
      </c>
      <c r="D85" s="21">
        <f t="shared" si="3"/>
        <v>289.03999999999996</v>
      </c>
      <c r="F85" s="22"/>
    </row>
    <row r="86" spans="1:6" s="3" customFormat="1" ht="21.75">
      <c r="A86" s="7" t="s">
        <v>73</v>
      </c>
      <c r="B86" s="9">
        <v>127</v>
      </c>
      <c r="C86" s="9">
        <v>112.05</v>
      </c>
      <c r="D86" s="21">
        <f t="shared" si="3"/>
        <v>119.53</v>
      </c>
      <c r="F86" s="22"/>
    </row>
    <row r="87" spans="1:6" s="3" customFormat="1" ht="21.75">
      <c r="A87" s="7" t="s">
        <v>74</v>
      </c>
      <c r="B87" s="9">
        <v>44.94</v>
      </c>
      <c r="C87" s="9">
        <v>43.78</v>
      </c>
      <c r="D87" s="21">
        <f t="shared" si="3"/>
        <v>44.36</v>
      </c>
      <c r="F87" s="22"/>
    </row>
    <row r="88" spans="1:6" s="3" customFormat="1" ht="21.75">
      <c r="A88" s="25" t="s">
        <v>89</v>
      </c>
      <c r="B88" s="27"/>
      <c r="C88" s="27"/>
      <c r="D88" s="28"/>
      <c r="F88" s="22"/>
    </row>
    <row r="89" spans="1:6" s="3" customFormat="1" ht="21.75">
      <c r="A89" s="7" t="s">
        <v>58</v>
      </c>
      <c r="B89" s="9">
        <v>4.67</v>
      </c>
      <c r="C89" s="9">
        <v>6.67</v>
      </c>
      <c r="D89" s="21">
        <f>ROUNDUP((SUM(B89:C89))/2,2)</f>
        <v>5.67</v>
      </c>
      <c r="F89" s="22"/>
    </row>
    <row r="90" spans="1:6" s="3" customFormat="1" ht="21.75">
      <c r="A90" s="25" t="s">
        <v>91</v>
      </c>
      <c r="B90" s="27"/>
      <c r="C90" s="27"/>
      <c r="D90" s="28"/>
      <c r="F90" s="22"/>
    </row>
    <row r="91" spans="1:6" s="3" customFormat="1" ht="21.75">
      <c r="A91" s="7" t="s">
        <v>59</v>
      </c>
      <c r="B91" s="9">
        <v>77.5</v>
      </c>
      <c r="C91" s="9">
        <v>104.83</v>
      </c>
      <c r="D91" s="21">
        <f>ROUNDUP((SUM(B91:C91))/2,2)</f>
        <v>91.17</v>
      </c>
      <c r="F91" s="22"/>
    </row>
    <row r="92" spans="1:6" s="3" customFormat="1" ht="21.75">
      <c r="A92" s="25" t="s">
        <v>92</v>
      </c>
      <c r="B92" s="26"/>
      <c r="C92" s="26"/>
      <c r="D92" s="26"/>
      <c r="F92" s="22"/>
    </row>
    <row r="93" spans="1:6" s="3" customFormat="1" ht="21.75">
      <c r="A93" s="7" t="s">
        <v>57</v>
      </c>
      <c r="B93" s="9">
        <v>34.75</v>
      </c>
      <c r="C93" s="9">
        <v>33</v>
      </c>
      <c r="D93" s="21">
        <f>ROUNDUP((SUM(B93:C93))/2,2)</f>
        <v>33.879999999999995</v>
      </c>
      <c r="F93" s="22"/>
    </row>
    <row r="94" spans="1:6" s="3" customFormat="1" ht="21.75">
      <c r="A94" s="15" t="s">
        <v>14</v>
      </c>
      <c r="B94" s="19">
        <f>SUM(B82:B93)</f>
        <v>1431.5800000000002</v>
      </c>
      <c r="C94" s="19">
        <f>SUM(C82:C93)</f>
        <v>1441.34</v>
      </c>
      <c r="D94" s="19">
        <f>SUM(D82:D93)</f>
        <v>1436.4900000000002</v>
      </c>
      <c r="F94" s="22"/>
    </row>
    <row r="95" spans="1:6" s="5" customFormat="1" ht="21.75">
      <c r="A95" s="32" t="s">
        <v>15</v>
      </c>
      <c r="B95" s="32"/>
      <c r="C95" s="32"/>
      <c r="D95" s="32"/>
      <c r="F95" s="22"/>
    </row>
    <row r="96" spans="1:6" s="3" customFormat="1" ht="21.75">
      <c r="A96" s="25" t="s">
        <v>89</v>
      </c>
      <c r="B96" s="26"/>
      <c r="C96" s="26"/>
      <c r="D96" s="26"/>
      <c r="F96" s="22"/>
    </row>
    <row r="97" spans="1:6" s="3" customFormat="1" ht="21.75">
      <c r="A97" s="7" t="s">
        <v>60</v>
      </c>
      <c r="B97" s="9">
        <v>17.67</v>
      </c>
      <c r="C97" s="9">
        <v>30</v>
      </c>
      <c r="D97" s="21">
        <f>ROUNDUP((SUM(B97:C97))/2,2)</f>
        <v>23.84</v>
      </c>
      <c r="F97" s="22"/>
    </row>
    <row r="98" spans="1:6" s="3" customFormat="1" ht="21.75">
      <c r="A98" s="7" t="s">
        <v>61</v>
      </c>
      <c r="B98" s="9">
        <v>21</v>
      </c>
      <c r="C98" s="9">
        <v>43.83</v>
      </c>
      <c r="D98" s="21">
        <f>ROUNDUP((SUM(B98:C98))/2,2)</f>
        <v>32.419999999999995</v>
      </c>
      <c r="F98" s="22"/>
    </row>
    <row r="99" spans="1:6" s="3" customFormat="1" ht="21.75">
      <c r="A99" s="7" t="s">
        <v>62</v>
      </c>
      <c r="B99" s="9">
        <v>28.17</v>
      </c>
      <c r="C99" s="9">
        <v>40.83</v>
      </c>
      <c r="D99" s="21">
        <f>ROUNDUP((SUM(B99:C99))/2,2)</f>
        <v>34.5</v>
      </c>
      <c r="F99" s="22"/>
    </row>
    <row r="100" spans="1:6" s="3" customFormat="1" ht="21.75">
      <c r="A100" s="7" t="s">
        <v>63</v>
      </c>
      <c r="B100" s="9">
        <v>846.55</v>
      </c>
      <c r="C100" s="9">
        <v>770.23</v>
      </c>
      <c r="D100" s="21">
        <f>ROUNDUP((SUM(B100:C100))/2,2)</f>
        <v>808.39</v>
      </c>
      <c r="F100" s="22"/>
    </row>
    <row r="101" spans="1:6" s="3" customFormat="1" ht="21.75">
      <c r="A101" s="15" t="s">
        <v>16</v>
      </c>
      <c r="B101" s="19">
        <f>SUM(B97:B100)</f>
        <v>913.39</v>
      </c>
      <c r="C101" s="19">
        <f>SUM(C97:C100)</f>
        <v>884.89</v>
      </c>
      <c r="D101" s="19">
        <f>SUM(D97:D100)</f>
        <v>899.15</v>
      </c>
      <c r="F101" s="22"/>
    </row>
    <row r="102" spans="1:6" s="5" customFormat="1" ht="21.75">
      <c r="A102" s="32" t="s">
        <v>17</v>
      </c>
      <c r="B102" s="32"/>
      <c r="C102" s="32"/>
      <c r="D102" s="32"/>
      <c r="F102" s="22"/>
    </row>
    <row r="103" spans="1:6" s="3" customFormat="1" ht="21.75">
      <c r="A103" s="25" t="s">
        <v>93</v>
      </c>
      <c r="B103" s="26"/>
      <c r="C103" s="26"/>
      <c r="D103" s="26"/>
      <c r="F103" s="22"/>
    </row>
    <row r="104" spans="1:6" s="3" customFormat="1" ht="21.75">
      <c r="A104" s="7" t="s">
        <v>64</v>
      </c>
      <c r="B104" s="9">
        <v>120.67</v>
      </c>
      <c r="C104" s="9">
        <v>115.55</v>
      </c>
      <c r="D104" s="21">
        <f>ROUNDUP((SUM(B104:C104))/2,2)</f>
        <v>118.11</v>
      </c>
      <c r="F104" s="22"/>
    </row>
    <row r="105" spans="1:6" s="3" customFormat="1" ht="21.75">
      <c r="A105" s="25" t="s">
        <v>89</v>
      </c>
      <c r="B105" s="27"/>
      <c r="C105" s="27"/>
      <c r="D105" s="28"/>
      <c r="F105" s="22"/>
    </row>
    <row r="106" spans="1:6" s="3" customFormat="1" ht="21.75">
      <c r="A106" s="7" t="s">
        <v>65</v>
      </c>
      <c r="B106" s="9">
        <v>180.44</v>
      </c>
      <c r="C106" s="9">
        <v>190.06</v>
      </c>
      <c r="D106" s="21">
        <f>ROUNDUP((SUM(B106:C106))/2,2)</f>
        <v>185.25</v>
      </c>
      <c r="F106" s="22"/>
    </row>
    <row r="107" spans="1:6" s="3" customFormat="1" ht="21.75">
      <c r="A107" s="7" t="s">
        <v>66</v>
      </c>
      <c r="B107" s="9">
        <v>41.33</v>
      </c>
      <c r="C107" s="9">
        <v>38.28</v>
      </c>
      <c r="D107" s="21">
        <f>ROUNDUP((SUM(B107:C107))/2,2)</f>
        <v>39.809999999999995</v>
      </c>
      <c r="F107" s="22"/>
    </row>
    <row r="108" spans="1:6" s="3" customFormat="1" ht="21.75">
      <c r="A108" s="7" t="s">
        <v>94</v>
      </c>
      <c r="B108" s="9">
        <v>14.44</v>
      </c>
      <c r="C108" s="9">
        <v>25.66</v>
      </c>
      <c r="D108" s="21">
        <f>ROUNDUP((SUM(B108:C108))/2,2)</f>
        <v>20.05</v>
      </c>
      <c r="F108" s="22"/>
    </row>
    <row r="109" spans="1:6" s="3" customFormat="1" ht="21.75">
      <c r="A109" s="15" t="s">
        <v>18</v>
      </c>
      <c r="B109" s="19">
        <f>SUM(B104:B108)</f>
        <v>356.88</v>
      </c>
      <c r="C109" s="19">
        <f>SUM(C104:C108)</f>
        <v>369.55</v>
      </c>
      <c r="D109" s="19">
        <f>SUM(D104:D108)</f>
        <v>363.22</v>
      </c>
      <c r="F109" s="22"/>
    </row>
    <row r="110" spans="1:4" s="6" customFormat="1" ht="27.75">
      <c r="A110" s="16" t="s">
        <v>1</v>
      </c>
      <c r="B110" s="17">
        <f>SUM(B11,B19,B36,B59,B73,B79,B94,B101,B109)</f>
        <v>10920.09</v>
      </c>
      <c r="C110" s="17">
        <f>SUM(C11,C19,C36,C59,C73,C79,C94,C101,C109)</f>
        <v>10211.529999999999</v>
      </c>
      <c r="D110" s="17">
        <f>ROUNDUP((SUM(B110:C110))/2,2)</f>
        <v>10565.81</v>
      </c>
    </row>
    <row r="111" spans="1:4" s="3" customFormat="1" ht="21.75">
      <c r="A111" s="35" t="s">
        <v>20</v>
      </c>
      <c r="B111" s="35"/>
      <c r="C111" s="36" t="s">
        <v>27</v>
      </c>
      <c r="D111" s="36"/>
    </row>
    <row r="112" spans="1:4" s="3" customFormat="1" ht="21.75">
      <c r="A112" s="10" t="str">
        <f>"บริหารธุรกิจ-ปริญญาโท,ปริญญาเอก (x1.8) ="</f>
        <v>บริหารธุรกิจ-ปริญญาโท,ปริญญาเอก (x1.8) =</v>
      </c>
      <c r="B112" s="18">
        <f>(SUM(D33,D35)*1.8)</f>
        <v>97.43400000000001</v>
      </c>
      <c r="C112" s="24" t="s">
        <v>21</v>
      </c>
      <c r="D112" s="18">
        <f>ROUNDUP(SUM(D22:D31,B112),2)</f>
        <v>4005.32</v>
      </c>
    </row>
    <row r="113" spans="1:4" s="3" customFormat="1" ht="21.75">
      <c r="A113" s="10" t="str">
        <f>"วิศวกรรมศาสตร์-ปริญญาโท,ปริญญาเอก (x2) ="</f>
        <v>วิศวกรรมศาสตร์-ปริญญาโท,ปริญญาเอก (x2) =</v>
      </c>
      <c r="B113" s="18">
        <f>SUM(D52:D54,D56,D58)*2</f>
        <v>50.86</v>
      </c>
      <c r="C113" s="24" t="s">
        <v>22</v>
      </c>
      <c r="D113" s="18">
        <f>ROUNDUP(SUM(D39:D50,B113),2)</f>
        <v>1797.58</v>
      </c>
    </row>
    <row r="114" spans="1:4" s="3" customFormat="1" ht="21.75">
      <c r="A114" s="10" t="str">
        <f>"ครุศาสตร์อุตสาหกรรม-ป.บัณฑิต (x1.5) ="</f>
        <v>ครุศาสตร์อุตสาหกรรม-ป.บัณฑิต (x1.5) =</v>
      </c>
      <c r="B114" s="18">
        <f>D72*1.5</f>
        <v>128.25</v>
      </c>
      <c r="C114" s="24" t="s">
        <v>23</v>
      </c>
      <c r="D114" s="18">
        <f>ROUNDUP((SUM(D62:D66,D68:D70,B114)),2)</f>
        <v>517.97</v>
      </c>
    </row>
    <row r="115" spans="1:4" s="3" customFormat="1" ht="21.75">
      <c r="A115" s="10" t="str">
        <f>"เทคโนโลยีคหกรรมศาสตร์-ปริญญาโท (x2) ="</f>
        <v>เทคโนโลยีคหกรรมศาสตร์-ปริญญาโท (x2) =</v>
      </c>
      <c r="B115" s="18">
        <f>D93*2</f>
        <v>67.75999999999999</v>
      </c>
      <c r="C115" s="24" t="s">
        <v>24</v>
      </c>
      <c r="D115" s="18">
        <f>SUM(D82:D91,B115)</f>
        <v>1470.3700000000001</v>
      </c>
    </row>
    <row r="116" spans="1:4" s="3" customFormat="1" ht="30.75">
      <c r="A116" s="40" t="s">
        <v>25</v>
      </c>
      <c r="B116" s="40"/>
      <c r="C116" s="39">
        <f>SUM(D11,D19,D79,D109,D101,D112:D115)</f>
        <v>10711.34</v>
      </c>
      <c r="D116" s="39"/>
    </row>
    <row r="117" spans="1:4" ht="24">
      <c r="A117" s="38" t="s">
        <v>108</v>
      </c>
      <c r="B117" s="38"/>
      <c r="C117" s="38"/>
      <c r="D117" s="38"/>
    </row>
  </sheetData>
  <sheetProtection/>
  <mergeCells count="17">
    <mergeCell ref="A117:D117"/>
    <mergeCell ref="C116:D116"/>
    <mergeCell ref="A116:B116"/>
    <mergeCell ref="A5:D5"/>
    <mergeCell ref="A20:D20"/>
    <mergeCell ref="A37:D37"/>
    <mergeCell ref="A60:D60"/>
    <mergeCell ref="A74:D74"/>
    <mergeCell ref="A80:D80"/>
    <mergeCell ref="A95:D95"/>
    <mergeCell ref="A12:D12"/>
    <mergeCell ref="A102:D102"/>
    <mergeCell ref="A1:D1"/>
    <mergeCell ref="A3:A4"/>
    <mergeCell ref="A111:B111"/>
    <mergeCell ref="C111:D111"/>
    <mergeCell ref="A2:D2"/>
  </mergeCells>
  <dataValidations count="17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:D12">
      <formula1>ปีการศึกษา!#REF!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ปีการศึกษา!#REF!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5">
      <formula1>GT59</formula1>
      <formula2>A75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13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6">
      <formula1>GT79</formula1>
      <formula2>A96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1 A55 A57">
      <formula1>ปีการศึกษา!#REF!</formula1>
      <formula2>A51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8 A32 A90">
      <formula1>ปีการศึกษา!#REF!</formula1>
      <formula2>A28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3 A105 A81 A38">
      <formula1>GT92</formula1>
      <formula2>A103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GT14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2">
      <formula1>ปีการศึกษา!#REF!</formula1>
      <formula2>A92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8">
      <formula1>ปีการศึกษา!#REF!</formula1>
      <formula2>A88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8">
      <formula1>GT23</formula1>
      <formula2>A48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1">
      <formula1>GT51</formula1>
      <formula2>A71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4">
      <formula1>GT20</formula1>
      <formula2>A34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5" manualBreakCount="5">
    <brk id="19" max="255" man="1"/>
    <brk id="36" max="255" man="1"/>
    <brk id="59" max="255" man="1"/>
    <brk id="79" max="255" man="1"/>
    <brk id="10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2020-04-24T02:58:33Z</cp:lastPrinted>
  <dcterms:created xsi:type="dcterms:W3CDTF">2013-11-26T13:59:38Z</dcterms:created>
  <dcterms:modified xsi:type="dcterms:W3CDTF">2020-04-24T03:29:08Z</dcterms:modified>
  <cp:category/>
  <cp:version/>
  <cp:contentType/>
  <cp:contentStatus/>
</cp:coreProperties>
</file>