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040" activeTab="0"/>
  </bookViews>
  <sheets>
    <sheet name="ปีงบประมาณ" sheetId="1" r:id="rId1"/>
  </sheets>
  <definedNames>
    <definedName name="_xlnm.Print_Area" localSheetId="0">'ปีงบประมาณ'!$A$1:$D$61</definedName>
    <definedName name="_xlnm.Print_Titles" localSheetId="0">'ปีงบประมาณ'!$1:$4</definedName>
  </definedNames>
  <calcPr fullCalcOnLoad="1"/>
</workbook>
</file>

<file path=xl/comments1.xml><?xml version="1.0" encoding="utf-8"?>
<comments xmlns="http://schemas.openxmlformats.org/spreadsheetml/2006/main">
  <authors>
    <author>pongsakron</author>
  </authors>
  <commentList>
    <comment ref="A55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บริหารธุรกิจ ป.โท X 1.8</t>
        </r>
      </text>
    </comment>
    <comment ref="A57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ป.บัณฑิต X 1.5
ป.โท X 1.5</t>
        </r>
      </text>
    </comment>
    <comment ref="A58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คหกรรม ป.โท X 2</t>
        </r>
      </text>
    </comment>
    <comment ref="A59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สื่อสารมวลชน ป.โท X 2</t>
        </r>
      </text>
    </comment>
    <comment ref="C55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บริหารธุรกิจ ป.โท X 1.8</t>
        </r>
      </text>
    </comment>
    <comment ref="C57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ป.บัณฑิต X 1.5
ป.โท X 1.5</t>
        </r>
      </text>
    </comment>
    <comment ref="C58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คหกรรม ป.โท X 2</t>
        </r>
      </text>
    </comment>
    <comment ref="C59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สื่อสารมวลชน ป.โท X 2</t>
        </r>
      </text>
    </comment>
  </commentList>
</comments>
</file>

<file path=xl/sharedStrings.xml><?xml version="1.0" encoding="utf-8"?>
<sst xmlns="http://schemas.openxmlformats.org/spreadsheetml/2006/main" count="67" uniqueCount="48">
  <si>
    <t>* FTES</t>
  </si>
  <si>
    <t>รวมทั้ง 9 คณะ</t>
  </si>
  <si>
    <t>ภาคเรียนที่ 1/58</t>
  </si>
  <si>
    <t>FTES</t>
  </si>
  <si>
    <t xml:space="preserve"> ปริญญาตรี 4 ปี ปกติ</t>
  </si>
  <si>
    <t xml:space="preserve"> ปริญญาตรีเทียบโอน สมทบ</t>
  </si>
  <si>
    <t xml:space="preserve"> ปริญญาตรี 4 ปี สมทบ</t>
  </si>
  <si>
    <t xml:space="preserve"> ปริญญาตรีเทียบโอน ปกติ</t>
  </si>
  <si>
    <t xml:space="preserve"> ปริญญาโท สมทบภาคค่ำ</t>
  </si>
  <si>
    <t xml:space="preserve"> ปริญญาโท สมทบเสาร์-อาทิตย์</t>
  </si>
  <si>
    <t xml:space="preserve"> ปริญญาเอก</t>
  </si>
  <si>
    <t xml:space="preserve"> ปริญญาตรี 5 ปี ปกติ</t>
  </si>
  <si>
    <t xml:space="preserve"> ปริญญาตรี 2 ปี ต่อเนื่อง ปกติ</t>
  </si>
  <si>
    <t xml:space="preserve"> ปริญญาตรี 2 ปีต่อเนื่อง สมทบเสาร์-อาทิตย์</t>
  </si>
  <si>
    <t xml:space="preserve"> ประกาศนียบัตรบัณฑิต สมทบ เสาร์-อาทิตย์</t>
  </si>
  <si>
    <t xml:space="preserve"> ปริญญาตรี 2 ปี ต่อเนื่อง สมทบ</t>
  </si>
  <si>
    <t>1. คณะศิลปศาสตร์</t>
  </si>
  <si>
    <t>รวมคณะศิลปศาสตร์</t>
  </si>
  <si>
    <t>2. คณะวิทยาศาสตร์และเทคโนโลยี</t>
  </si>
  <si>
    <t>รวมคณะวิทยาศาสตร์และเทคโนโลยี</t>
  </si>
  <si>
    <t>รวมคณะบริหารธุรกิจ</t>
  </si>
  <si>
    <t>รวมคณะวิศวกรรมศาสตร์</t>
  </si>
  <si>
    <t>5. คณะครุศาสตร์อุตสาหกรรม</t>
  </si>
  <si>
    <t>รวมคณะครุศาสตร์อุตสาหกรรม</t>
  </si>
  <si>
    <t>6. คณะอุตสาหกรรมสิ่งทอและออกแบบแฟชั่น</t>
  </si>
  <si>
    <t>รวมคณะอุตสาหกรรมสิ่งทอและออกแบบแฟชั่น</t>
  </si>
  <si>
    <t>7. คณะเทคโนโลยีคหกรรมศาสตร์</t>
  </si>
  <si>
    <t>รวมคณะเทคโนโลยีคหกรรมศาสตร์</t>
  </si>
  <si>
    <t>8. คณะเทคโนโลยีสื่อสารมวลชน</t>
  </si>
  <si>
    <t>รวมคณะเทคโนโลยีสื่อสารมวลชน</t>
  </si>
  <si>
    <t>9. คณะสถาปัตยกรรมศาสตร์และการออกแบบ</t>
  </si>
  <si>
    <t>รวมคณะสถาปัตยกรรมศาสตร์และการออกแบบ</t>
  </si>
  <si>
    <t>คณะ/ระดับการศึกษา</t>
  </si>
  <si>
    <t>ประจำปี</t>
  </si>
  <si>
    <t>ปรับค่า FTES ระดับป.บัณฑิต ป.โท ป.เอก</t>
  </si>
  <si>
    <t>บริหารธุรกิจ</t>
  </si>
  <si>
    <t>วิศวกรรมศาสตร์</t>
  </si>
  <si>
    <t>ครุศาสตร์อุตสาหกรรม</t>
  </si>
  <si>
    <t>เทคโนโลยีคหกรรมศาสตร์</t>
  </si>
  <si>
    <t>เทคโนโลยีสื่อสารมวลชน</t>
  </si>
  <si>
    <t>รวมค่า FTES ทั้งมหาวิทยาลัย =</t>
  </si>
  <si>
    <t>สรุปยอดจำนวนนักศึกษาเต็มเวลาประมาณการ (FTES)</t>
  </si>
  <si>
    <t>ค่า FTES รวมของคณะหลังปรับค่า(ไม่รวม ปวช.)</t>
  </si>
  <si>
    <t>ภาคเรียนที่ 2/58</t>
  </si>
  <si>
    <t>4. คณะวิศวกรรมศาสตร์</t>
  </si>
  <si>
    <t>3. คณะบริหารธุรกิจ</t>
  </si>
  <si>
    <t>ข้อมูล ณ วันที่ 31/5/2559</t>
  </si>
  <si>
    <t>ประจำปีการศึกษา 2558  จำแนกตามคณะ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</si>
</sst>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39"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0"/>
      <name val="Arial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1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b/>
      <sz val="20"/>
      <color indexed="8"/>
      <name val="TH SarabunPSK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" fillId="20" borderId="1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21" borderId="2" applyNumberFormat="0" applyAlignment="0" applyProtection="0"/>
    <xf numFmtId="0" fontId="12" fillId="0" borderId="6" applyNumberFormat="0" applyFill="0" applyAlignment="0" applyProtection="0"/>
    <xf numFmtId="0" fontId="7" fillId="4" borderId="0" applyNumberFormat="0" applyBorder="0" applyAlignment="0" applyProtection="0"/>
    <xf numFmtId="0" fontId="11" fillId="7" borderId="1" applyNumberFormat="0" applyAlignment="0" applyProtection="0"/>
    <xf numFmtId="0" fontId="13" fillId="22" borderId="0" applyNumberFormat="0" applyBorder="0" applyAlignment="0" applyProtection="0"/>
    <xf numFmtId="0" fontId="16" fillId="0" borderId="9" applyNumberFormat="0" applyFill="0" applyAlignment="0" applyProtection="0"/>
    <xf numFmtId="0" fontId="2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8" applyNumberFormat="0" applyAlignment="0" applyProtection="0"/>
    <xf numFmtId="0" fontId="5" fillId="23" borderId="7" applyNumberFormat="0" applyFon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5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4" fontId="37" fillId="0" borderId="10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>
      <alignment horizontal="right" vertical="center"/>
    </xf>
    <xf numFmtId="4" fontId="36" fillId="0" borderId="10" xfId="0" applyNumberFormat="1" applyFont="1" applyFill="1" applyBorder="1" applyAlignment="1">
      <alignment horizontal="right" vertical="center"/>
    </xf>
    <xf numFmtId="4" fontId="37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 applyProtection="1">
      <alignment horizontal="right"/>
      <protection/>
    </xf>
    <xf numFmtId="0" fontId="20" fillId="0" borderId="10" xfId="0" applyFont="1" applyFill="1" applyBorder="1" applyAlignment="1" applyProtection="1">
      <alignment horizontal="right"/>
      <protection/>
    </xf>
    <xf numFmtId="0" fontId="26" fillId="24" borderId="11" xfId="0" applyFont="1" applyFill="1" applyBorder="1" applyAlignment="1">
      <alignment horizontal="center" vertical="center"/>
    </xf>
    <xf numFmtId="4" fontId="26" fillId="24" borderId="11" xfId="0" applyNumberFormat="1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4" fontId="26" fillId="24" borderId="12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4" fontId="38" fillId="25" borderId="10" xfId="0" applyNumberFormat="1" applyFont="1" applyFill="1" applyBorder="1" applyAlignment="1">
      <alignment horizontal="right" vertical="center"/>
    </xf>
    <xf numFmtId="0" fontId="21" fillId="25" borderId="10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/>
    </xf>
    <xf numFmtId="4" fontId="27" fillId="26" borderId="10" xfId="0" applyNumberFormat="1" applyFont="1" applyFill="1" applyBorder="1" applyAlignment="1">
      <alignment/>
    </xf>
    <xf numFmtId="4" fontId="25" fillId="0" borderId="10" xfId="0" applyNumberFormat="1" applyFont="1" applyFill="1" applyBorder="1" applyAlignment="1">
      <alignment horizontal="right"/>
    </xf>
    <xf numFmtId="4" fontId="30" fillId="27" borderId="10" xfId="0" applyNumberFormat="1" applyFont="1" applyFill="1" applyBorder="1" applyAlignment="1">
      <alignment horizontal="center"/>
    </xf>
    <xf numFmtId="0" fontId="30" fillId="27" borderId="10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7" fillId="24" borderId="13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4" fontId="38" fillId="25" borderId="10" xfId="0" applyNumberFormat="1" applyFont="1" applyFill="1" applyBorder="1" applyAlignment="1">
      <alignment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 2" xfId="76"/>
    <cellStyle name="Note" xfId="77"/>
    <cellStyle name="Output" xfId="78"/>
    <cellStyle name="Percent" xfId="79"/>
    <cellStyle name="Title" xfId="80"/>
    <cellStyle name="Total" xfId="81"/>
    <cellStyle name="Warning Text" xfId="82"/>
    <cellStyle name="การคำนวณ" xfId="83"/>
    <cellStyle name="ข้อความเตือน" xfId="84"/>
    <cellStyle name="ข้อความอธิบาย" xfId="85"/>
    <cellStyle name="ชื่อเรื่อง" xfId="86"/>
    <cellStyle name="เซลล์ตรวจสอบ" xfId="87"/>
    <cellStyle name="เซลล์ที่มีการเชื่อมโยง" xfId="88"/>
    <cellStyle name="ดี" xfId="89"/>
    <cellStyle name="ป้อนค่า" xfId="90"/>
    <cellStyle name="ปานกลาง" xfId="91"/>
    <cellStyle name="ผลรวม" xfId="92"/>
    <cellStyle name="แย่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แสดงผล" xfId="100"/>
    <cellStyle name="หมายเหตุ" xfId="101"/>
    <cellStyle name="หัวเรื่อง 1" xfId="102"/>
    <cellStyle name="หัวเรื่อง 2" xfId="103"/>
    <cellStyle name="หัวเรื่อง 3" xfId="104"/>
    <cellStyle name="หัวเรื่อง 4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">
      <selection activeCell="A2" sqref="A2:D2"/>
    </sheetView>
  </sheetViews>
  <sheetFormatPr defaultColWidth="9.00390625" defaultRowHeight="14.25"/>
  <cols>
    <col min="1" max="1" width="32.75390625" style="2" customWidth="1"/>
    <col min="2" max="3" width="15.875" style="2" customWidth="1"/>
    <col min="4" max="4" width="15.875" style="3" customWidth="1"/>
    <col min="5" max="16384" width="9.00390625" style="2" customWidth="1"/>
  </cols>
  <sheetData>
    <row r="1" spans="1:4" ht="30.75">
      <c r="A1" s="28" t="s">
        <v>41</v>
      </c>
      <c r="B1" s="28"/>
      <c r="C1" s="28"/>
      <c r="D1" s="28"/>
    </row>
    <row r="2" spans="1:4" ht="27.75">
      <c r="A2" s="29" t="s">
        <v>47</v>
      </c>
      <c r="B2" s="29"/>
      <c r="C2" s="29"/>
      <c r="D2" s="29"/>
    </row>
    <row r="3" spans="1:4" s="5" customFormat="1" ht="24">
      <c r="A3" s="30" t="s">
        <v>32</v>
      </c>
      <c r="B3" s="15" t="s">
        <v>3</v>
      </c>
      <c r="C3" s="15" t="s">
        <v>3</v>
      </c>
      <c r="D3" s="16" t="s">
        <v>0</v>
      </c>
    </row>
    <row r="4" spans="1:4" s="5" customFormat="1" ht="24">
      <c r="A4" s="30"/>
      <c r="B4" s="17" t="s">
        <v>2</v>
      </c>
      <c r="C4" s="17" t="s">
        <v>43</v>
      </c>
      <c r="D4" s="18" t="s">
        <v>33</v>
      </c>
    </row>
    <row r="5" spans="1:4" s="4" customFormat="1" ht="21.75">
      <c r="A5" s="27" t="s">
        <v>16</v>
      </c>
      <c r="B5" s="27"/>
      <c r="C5" s="27"/>
      <c r="D5" s="27"/>
    </row>
    <row r="6" spans="1:4" s="4" customFormat="1" ht="21.75">
      <c r="A6" s="8" t="s">
        <v>4</v>
      </c>
      <c r="B6" s="9">
        <v>798.83</v>
      </c>
      <c r="C6" s="9">
        <v>815.78</v>
      </c>
      <c r="D6" s="10">
        <f>SUM(B6:C6)/2</f>
        <v>807.3050000000001</v>
      </c>
    </row>
    <row r="7" spans="1:4" s="4" customFormat="1" ht="21.75">
      <c r="A7" s="8" t="s">
        <v>5</v>
      </c>
      <c r="B7" s="11">
        <v>26.83</v>
      </c>
      <c r="C7" s="11">
        <v>12.17</v>
      </c>
      <c r="D7" s="10">
        <f>SUM(B7:C7)/2</f>
        <v>19.5</v>
      </c>
    </row>
    <row r="8" spans="1:4" s="6" customFormat="1" ht="21.75">
      <c r="A8" s="19" t="s">
        <v>17</v>
      </c>
      <c r="B8" s="20">
        <f>SUM(B6,B7)</f>
        <v>825.6600000000001</v>
      </c>
      <c r="C8" s="20">
        <f>SUM(C6,C7)</f>
        <v>827.9499999999999</v>
      </c>
      <c r="D8" s="20">
        <f>SUM(D6,D7)</f>
        <v>826.8050000000001</v>
      </c>
    </row>
    <row r="9" spans="1:4" s="6" customFormat="1" ht="21.75">
      <c r="A9" s="27" t="s">
        <v>18</v>
      </c>
      <c r="B9" s="27"/>
      <c r="C9" s="27"/>
      <c r="D9" s="27"/>
    </row>
    <row r="10" spans="1:4" s="4" customFormat="1" ht="21.75">
      <c r="A10" s="8" t="s">
        <v>4</v>
      </c>
      <c r="B10" s="9">
        <v>342.22</v>
      </c>
      <c r="C10" s="9">
        <v>349.83</v>
      </c>
      <c r="D10" s="10">
        <f>SUM(B10:C10)/2</f>
        <v>346.025</v>
      </c>
    </row>
    <row r="11" spans="1:4" s="4" customFormat="1" ht="21.75">
      <c r="A11" s="8" t="s">
        <v>5</v>
      </c>
      <c r="B11" s="9">
        <v>43.83</v>
      </c>
      <c r="C11" s="9">
        <v>26.83</v>
      </c>
      <c r="D11" s="10">
        <f>SUM(B11:C11)/2</f>
        <v>35.33</v>
      </c>
    </row>
    <row r="12" spans="1:4" s="4" customFormat="1" ht="21.75">
      <c r="A12" s="21" t="s">
        <v>19</v>
      </c>
      <c r="B12" s="20">
        <f>SUM(B10:B11)</f>
        <v>386.05</v>
      </c>
      <c r="C12" s="20">
        <f>SUM(C10:C11)</f>
        <v>376.65999999999997</v>
      </c>
      <c r="D12" s="20">
        <f>SUM(D10:D11)</f>
        <v>381.35499999999996</v>
      </c>
    </row>
    <row r="13" spans="1:4" s="6" customFormat="1" ht="21.75">
      <c r="A13" s="27" t="s">
        <v>45</v>
      </c>
      <c r="B13" s="27"/>
      <c r="C13" s="27"/>
      <c r="D13" s="27"/>
    </row>
    <row r="14" spans="1:5" s="4" customFormat="1" ht="21.75">
      <c r="A14" s="8" t="s">
        <v>4</v>
      </c>
      <c r="B14" s="12">
        <v>3096.33</v>
      </c>
      <c r="C14" s="12">
        <v>2853.17</v>
      </c>
      <c r="D14" s="10">
        <f aca="true" t="shared" si="0" ref="D14:D19">SUM(B14:C14)/2</f>
        <v>2974.75</v>
      </c>
      <c r="E14" s="1"/>
    </row>
    <row r="15" spans="1:5" s="4" customFormat="1" ht="21.75">
      <c r="A15" s="8" t="s">
        <v>6</v>
      </c>
      <c r="B15" s="12">
        <v>253.61</v>
      </c>
      <c r="C15" s="12">
        <v>226.67</v>
      </c>
      <c r="D15" s="10">
        <f t="shared" si="0"/>
        <v>240.14</v>
      </c>
      <c r="E15" s="1"/>
    </row>
    <row r="16" spans="1:5" s="4" customFormat="1" ht="21.75">
      <c r="A16" s="8" t="s">
        <v>7</v>
      </c>
      <c r="B16" s="12">
        <v>910.06</v>
      </c>
      <c r="C16" s="12">
        <v>813.72</v>
      </c>
      <c r="D16" s="10">
        <f t="shared" si="0"/>
        <v>861.89</v>
      </c>
      <c r="E16" s="1"/>
    </row>
    <row r="17" spans="1:5" s="4" customFormat="1" ht="21.75">
      <c r="A17" s="8" t="s">
        <v>5</v>
      </c>
      <c r="B17" s="12">
        <v>164.94</v>
      </c>
      <c r="C17" s="12">
        <v>159.56</v>
      </c>
      <c r="D17" s="10">
        <f t="shared" si="0"/>
        <v>162.25</v>
      </c>
      <c r="E17" s="1"/>
    </row>
    <row r="18" spans="1:5" s="4" customFormat="1" ht="21.75">
      <c r="A18" s="8" t="s">
        <v>8</v>
      </c>
      <c r="B18" s="12">
        <v>85</v>
      </c>
      <c r="C18" s="12">
        <v>65.5</v>
      </c>
      <c r="D18" s="10">
        <f t="shared" si="0"/>
        <v>75.25</v>
      </c>
      <c r="E18" s="1"/>
    </row>
    <row r="19" spans="1:4" s="4" customFormat="1" ht="21.75">
      <c r="A19" s="8" t="s">
        <v>10</v>
      </c>
      <c r="B19" s="12">
        <v>7.75</v>
      </c>
      <c r="C19" s="12">
        <v>30.75</v>
      </c>
      <c r="D19" s="10">
        <f t="shared" si="0"/>
        <v>19.25</v>
      </c>
    </row>
    <row r="20" spans="1:4" s="4" customFormat="1" ht="21.75">
      <c r="A20" s="21" t="s">
        <v>20</v>
      </c>
      <c r="B20" s="32">
        <f>SUM(B14:B19)</f>
        <v>4517.69</v>
      </c>
      <c r="C20" s="32">
        <f>SUM(C14:C19)</f>
        <v>4149.370000000001</v>
      </c>
      <c r="D20" s="32">
        <f>SUM(D14:D19)</f>
        <v>4333.53</v>
      </c>
    </row>
    <row r="21" spans="1:4" s="6" customFormat="1" ht="21.75">
      <c r="A21" s="27" t="s">
        <v>44</v>
      </c>
      <c r="B21" s="27"/>
      <c r="C21" s="27"/>
      <c r="D21" s="27"/>
    </row>
    <row r="22" spans="1:4" s="4" customFormat="1" ht="21.75">
      <c r="A22" s="8" t="s">
        <v>4</v>
      </c>
      <c r="B22" s="12">
        <v>1402.83</v>
      </c>
      <c r="C22" s="12">
        <v>1531.44</v>
      </c>
      <c r="D22" s="10">
        <f>SUM(B22:C22)/2</f>
        <v>1467.135</v>
      </c>
    </row>
    <row r="23" spans="1:4" s="4" customFormat="1" ht="21.75">
      <c r="A23" s="8" t="s">
        <v>6</v>
      </c>
      <c r="B23" s="12">
        <v>284.83</v>
      </c>
      <c r="C23" s="12">
        <v>246.72</v>
      </c>
      <c r="D23" s="10">
        <f>SUM(B23:C23)/2</f>
        <v>265.775</v>
      </c>
    </row>
    <row r="24" spans="1:4" s="4" customFormat="1" ht="21.75">
      <c r="A24" s="8" t="s">
        <v>7</v>
      </c>
      <c r="B24" s="12">
        <v>108.83</v>
      </c>
      <c r="C24" s="12">
        <v>78.17</v>
      </c>
      <c r="D24" s="10">
        <f>SUM(B24:C24)/2</f>
        <v>93.5</v>
      </c>
    </row>
    <row r="25" spans="1:4" s="4" customFormat="1" ht="21.75">
      <c r="A25" s="8" t="s">
        <v>5</v>
      </c>
      <c r="B25" s="12">
        <v>22.78</v>
      </c>
      <c r="C25" s="12">
        <v>12.33</v>
      </c>
      <c r="D25" s="10">
        <f>SUM(B25:C25)/2</f>
        <v>17.555</v>
      </c>
    </row>
    <row r="26" spans="1:4" s="4" customFormat="1" ht="21.75">
      <c r="A26" s="8" t="s">
        <v>9</v>
      </c>
      <c r="B26" s="12">
        <v>59.17</v>
      </c>
      <c r="C26" s="12">
        <v>48.83</v>
      </c>
      <c r="D26" s="10">
        <f>SUM(B26:C26)/2</f>
        <v>54</v>
      </c>
    </row>
    <row r="27" spans="1:4" s="4" customFormat="1" ht="21.75">
      <c r="A27" s="21" t="s">
        <v>21</v>
      </c>
      <c r="B27" s="32">
        <f>SUM(B22:B26)</f>
        <v>1878.4399999999998</v>
      </c>
      <c r="C27" s="32">
        <f>SUM(C22:C26)</f>
        <v>1917.49</v>
      </c>
      <c r="D27" s="32">
        <f>SUM(D22:D26)</f>
        <v>1897.965</v>
      </c>
    </row>
    <row r="28" spans="1:4" s="6" customFormat="1" ht="21.75">
      <c r="A28" s="27" t="s">
        <v>22</v>
      </c>
      <c r="B28" s="27"/>
      <c r="C28" s="27"/>
      <c r="D28" s="27"/>
    </row>
    <row r="29" spans="1:4" s="4" customFormat="1" ht="21.75">
      <c r="A29" s="8" t="s">
        <v>11</v>
      </c>
      <c r="B29" s="12">
        <v>366.56</v>
      </c>
      <c r="C29" s="12">
        <v>311.17</v>
      </c>
      <c r="D29" s="10">
        <f>SUM(B29:C29)/2</f>
        <v>338.865</v>
      </c>
    </row>
    <row r="30" spans="1:4" s="4" customFormat="1" ht="21.75">
      <c r="A30" s="8" t="s">
        <v>12</v>
      </c>
      <c r="B30" s="12">
        <v>153.5</v>
      </c>
      <c r="C30" s="12">
        <v>134.33</v>
      </c>
      <c r="D30" s="10">
        <f>SUM(B30:C30)/2</f>
        <v>143.91500000000002</v>
      </c>
    </row>
    <row r="31" spans="1:4" s="4" customFormat="1" ht="21.75">
      <c r="A31" s="8" t="s">
        <v>13</v>
      </c>
      <c r="B31" s="12">
        <v>93.06</v>
      </c>
      <c r="C31" s="12">
        <v>73.83</v>
      </c>
      <c r="D31" s="10">
        <f>SUM(B31:C31)/2</f>
        <v>83.445</v>
      </c>
    </row>
    <row r="32" spans="1:4" s="4" customFormat="1" ht="21.75">
      <c r="A32" s="8" t="s">
        <v>7</v>
      </c>
      <c r="B32" s="12">
        <v>42.33</v>
      </c>
      <c r="C32" s="12">
        <v>30.28</v>
      </c>
      <c r="D32" s="10">
        <f>SUM(B32:C32)/2</f>
        <v>36.305</v>
      </c>
    </row>
    <row r="33" spans="1:4" s="4" customFormat="1" ht="21.75">
      <c r="A33" s="8" t="s">
        <v>14</v>
      </c>
      <c r="B33" s="12">
        <v>248.42</v>
      </c>
      <c r="C33" s="12">
        <v>202.42</v>
      </c>
      <c r="D33" s="10">
        <f>SUM(B33:C33)/2</f>
        <v>225.42</v>
      </c>
    </row>
    <row r="34" spans="1:4" s="4" customFormat="1" ht="21.75">
      <c r="A34" s="21" t="s">
        <v>23</v>
      </c>
      <c r="B34" s="32">
        <f>SUM(B29:B33)</f>
        <v>903.8699999999999</v>
      </c>
      <c r="C34" s="32">
        <f>SUM(C29:C33)</f>
        <v>752.03</v>
      </c>
      <c r="D34" s="32">
        <f>SUM(D29:D33)</f>
        <v>827.9499999999999</v>
      </c>
    </row>
    <row r="35" spans="1:4" s="6" customFormat="1" ht="21.75">
      <c r="A35" s="27" t="s">
        <v>24</v>
      </c>
      <c r="B35" s="27"/>
      <c r="C35" s="27"/>
      <c r="D35" s="27"/>
    </row>
    <row r="36" spans="1:4" s="4" customFormat="1" ht="21.75">
      <c r="A36" s="8" t="s">
        <v>4</v>
      </c>
      <c r="B36" s="12">
        <v>438</v>
      </c>
      <c r="C36" s="12">
        <v>450.61</v>
      </c>
      <c r="D36" s="10">
        <f>SUM(B36:C36)/2</f>
        <v>444.305</v>
      </c>
    </row>
    <row r="37" spans="1:4" s="4" customFormat="1" ht="21.75">
      <c r="A37" s="8" t="s">
        <v>15</v>
      </c>
      <c r="B37" s="12">
        <v>10.83</v>
      </c>
      <c r="C37" s="12">
        <v>8.33</v>
      </c>
      <c r="D37" s="10">
        <f>SUM(B37:C37)/2</f>
        <v>9.58</v>
      </c>
    </row>
    <row r="38" spans="1:4" s="4" customFormat="1" ht="21.75">
      <c r="A38" s="8" t="s">
        <v>7</v>
      </c>
      <c r="B38" s="12">
        <v>17.28</v>
      </c>
      <c r="C38" s="12">
        <v>14.83</v>
      </c>
      <c r="D38" s="10">
        <f>SUM(B38:C38)/2</f>
        <v>16.055</v>
      </c>
    </row>
    <row r="39" spans="1:4" s="4" customFormat="1" ht="21.75">
      <c r="A39" s="21" t="s">
        <v>25</v>
      </c>
      <c r="B39" s="32">
        <f>SUM(B36:B38)</f>
        <v>466.11</v>
      </c>
      <c r="C39" s="32">
        <f>SUM(C36:C38)</f>
        <v>473.77</v>
      </c>
      <c r="D39" s="32">
        <f>SUM(D36:D38)</f>
        <v>469.94</v>
      </c>
    </row>
    <row r="40" spans="1:4" s="6" customFormat="1" ht="21.75">
      <c r="A40" s="27" t="s">
        <v>26</v>
      </c>
      <c r="B40" s="27"/>
      <c r="C40" s="27"/>
      <c r="D40" s="27"/>
    </row>
    <row r="41" spans="1:4" s="4" customFormat="1" ht="21.75">
      <c r="A41" s="8" t="s">
        <v>4</v>
      </c>
      <c r="B41" s="12">
        <v>1326.28</v>
      </c>
      <c r="C41" s="12">
        <v>1387.94</v>
      </c>
      <c r="D41" s="10">
        <f>SUM(B41:C41)/2</f>
        <v>1357.1100000000001</v>
      </c>
    </row>
    <row r="42" spans="1:4" s="4" customFormat="1" ht="21.75">
      <c r="A42" s="8" t="s">
        <v>7</v>
      </c>
      <c r="B42" s="12">
        <v>227.67</v>
      </c>
      <c r="C42" s="12">
        <v>189</v>
      </c>
      <c r="D42" s="10">
        <f>SUM(B42:C42)/2</f>
        <v>208.33499999999998</v>
      </c>
    </row>
    <row r="43" spans="1:4" s="4" customFormat="1" ht="21.75">
      <c r="A43" s="8" t="s">
        <v>9</v>
      </c>
      <c r="B43" s="12">
        <v>37.5</v>
      </c>
      <c r="C43" s="12">
        <v>34</v>
      </c>
      <c r="D43" s="10">
        <f>SUM(B43:C43)/2</f>
        <v>35.75</v>
      </c>
    </row>
    <row r="44" spans="1:4" s="4" customFormat="1" ht="21.75">
      <c r="A44" s="21" t="s">
        <v>27</v>
      </c>
      <c r="B44" s="32">
        <f>SUM(B41:B43)</f>
        <v>1591.45</v>
      </c>
      <c r="C44" s="32">
        <f>SUM(C41:C43)</f>
        <v>1610.94</v>
      </c>
      <c r="D44" s="32">
        <f>SUM(D41:D43)</f>
        <v>1601.1950000000002</v>
      </c>
    </row>
    <row r="45" spans="1:4" s="6" customFormat="1" ht="21.75">
      <c r="A45" s="27" t="s">
        <v>28</v>
      </c>
      <c r="B45" s="27"/>
      <c r="C45" s="27"/>
      <c r="D45" s="27"/>
    </row>
    <row r="46" spans="1:4" s="4" customFormat="1" ht="21.75">
      <c r="A46" s="8" t="s">
        <v>4</v>
      </c>
      <c r="B46" s="12">
        <v>754.11</v>
      </c>
      <c r="C46" s="12">
        <v>721.11</v>
      </c>
      <c r="D46" s="10">
        <f>SUM(B46:C46)/2</f>
        <v>737.61</v>
      </c>
    </row>
    <row r="47" spans="1:4" s="4" customFormat="1" ht="21.75">
      <c r="A47" s="8" t="s">
        <v>8</v>
      </c>
      <c r="B47" s="12">
        <v>18.25</v>
      </c>
      <c r="C47" s="12">
        <v>15</v>
      </c>
      <c r="D47" s="10">
        <f>SUM(B47:C47)/2</f>
        <v>16.625</v>
      </c>
    </row>
    <row r="48" spans="1:4" s="4" customFormat="1" ht="21.75">
      <c r="A48" s="21" t="s">
        <v>29</v>
      </c>
      <c r="B48" s="32">
        <f>SUM(B46:B47)</f>
        <v>772.36</v>
      </c>
      <c r="C48" s="32">
        <f>SUM(C46:C47)</f>
        <v>736.11</v>
      </c>
      <c r="D48" s="32">
        <f>SUM(D46:D47)</f>
        <v>754.235</v>
      </c>
    </row>
    <row r="49" spans="1:4" s="6" customFormat="1" ht="21.75">
      <c r="A49" s="27" t="s">
        <v>30</v>
      </c>
      <c r="B49" s="27"/>
      <c r="C49" s="27"/>
      <c r="D49" s="27"/>
    </row>
    <row r="50" spans="1:4" s="4" customFormat="1" ht="21.75">
      <c r="A50" s="8" t="s">
        <v>11</v>
      </c>
      <c r="B50" s="12">
        <v>112.39</v>
      </c>
      <c r="C50" s="12">
        <v>89.28</v>
      </c>
      <c r="D50" s="10">
        <f>SUM(B50:C50)/2</f>
        <v>100.83500000000001</v>
      </c>
    </row>
    <row r="51" spans="1:4" s="4" customFormat="1" ht="21.75">
      <c r="A51" s="8" t="s">
        <v>4</v>
      </c>
      <c r="B51" s="12">
        <v>433.28</v>
      </c>
      <c r="C51" s="12">
        <v>422</v>
      </c>
      <c r="D51" s="10">
        <f>SUM(B51:C51)/2</f>
        <v>427.64</v>
      </c>
    </row>
    <row r="52" spans="1:4" s="4" customFormat="1" ht="21.75">
      <c r="A52" s="21" t="s">
        <v>31</v>
      </c>
      <c r="B52" s="32">
        <f>SUM(B50:B51)</f>
        <v>545.67</v>
      </c>
      <c r="C52" s="32">
        <f>SUM(C50:C51)</f>
        <v>511.28</v>
      </c>
      <c r="D52" s="32">
        <f>SUM(D50:D51)</f>
        <v>528.475</v>
      </c>
    </row>
    <row r="53" spans="1:4" s="7" customFormat="1" ht="27.75">
      <c r="A53" s="22" t="s">
        <v>1</v>
      </c>
      <c r="B53" s="23">
        <f>SUM(B8,B12,B20,B27,B34,B39,B44,B48,B52)</f>
        <v>11887.300000000001</v>
      </c>
      <c r="C53" s="23">
        <f>SUM(C8,C12,C20,C27,C34,C39,C44,C48,C52)</f>
        <v>11355.600000000002</v>
      </c>
      <c r="D53" s="23">
        <f>SUM(D8,D12,D20,D27,D34,D39,D44,D48,D52)</f>
        <v>11621.45</v>
      </c>
    </row>
    <row r="54" spans="1:4" s="4" customFormat="1" ht="21.75">
      <c r="A54" s="31" t="s">
        <v>34</v>
      </c>
      <c r="B54" s="31"/>
      <c r="C54" s="31" t="s">
        <v>42</v>
      </c>
      <c r="D54" s="31"/>
    </row>
    <row r="55" spans="1:4" s="4" customFormat="1" ht="21.75">
      <c r="A55" s="13" t="str">
        <f>"บริหารธุรกิจ-ปริญญาโท,ปริญญาเอก (x1.8)  ="</f>
        <v>บริหารธุรกิจ-ปริญญาโท,ปริญญาเอก (x1.8)  =</v>
      </c>
      <c r="B55" s="24">
        <f>(SUM(D18:D19)*1.8)</f>
        <v>170.1</v>
      </c>
      <c r="C55" s="14" t="s">
        <v>35</v>
      </c>
      <c r="D55" s="24">
        <f>SUM(D14:D17,B55)</f>
        <v>4409.13</v>
      </c>
    </row>
    <row r="56" spans="1:4" s="4" customFormat="1" ht="21.75">
      <c r="A56" s="13" t="str">
        <f>"วิศวกรรมศาสตร์-ปริญญาโท (x2) ="</f>
        <v>วิศวกรรมศาสตร์-ปริญญาโท (x2) =</v>
      </c>
      <c r="B56" s="24">
        <f>D26*2</f>
        <v>108</v>
      </c>
      <c r="C56" s="14" t="s">
        <v>36</v>
      </c>
      <c r="D56" s="24">
        <f>SUM(B56,D22:D25)</f>
        <v>1951.965</v>
      </c>
    </row>
    <row r="57" spans="1:4" s="4" customFormat="1" ht="21.75">
      <c r="A57" s="13" t="str">
        <f>"ครุศาสตร์อุตสาหกรรม-ป.บัณฑิต (x1.5)   ="</f>
        <v>ครุศาสตร์อุตสาหกรรม-ป.บัณฑิต (x1.5)   =</v>
      </c>
      <c r="B57" s="24">
        <f>D33*1.5</f>
        <v>338.13</v>
      </c>
      <c r="C57" s="14" t="s">
        <v>37</v>
      </c>
      <c r="D57" s="24">
        <f>SUM(B57,D29:D32)</f>
        <v>940.66</v>
      </c>
    </row>
    <row r="58" spans="1:4" s="4" customFormat="1" ht="21.75">
      <c r="A58" s="13" t="str">
        <f>"เทคโนโลยีคหกรรมศาสตร์-ปริญญาโท (x1.8) ="</f>
        <v>เทคโนโลยีคหกรรมศาสตร์-ปริญญาโท (x1.8) =</v>
      </c>
      <c r="B58" s="24">
        <f>D43*1.8</f>
        <v>64.35000000000001</v>
      </c>
      <c r="C58" s="14" t="s">
        <v>38</v>
      </c>
      <c r="D58" s="24">
        <f>SUM(B58,D41:D42)</f>
        <v>1629.795</v>
      </c>
    </row>
    <row r="59" spans="1:4" s="4" customFormat="1" ht="21.75">
      <c r="A59" s="13" t="str">
        <f>"เทคโนโลยีสื่อสารมวลชน-ปริญญาโท (x1.8) ="</f>
        <v>เทคโนโลยีสื่อสารมวลชน-ปริญญาโท (x1.8) =</v>
      </c>
      <c r="B59" s="24">
        <f>D47*1.8</f>
        <v>29.925</v>
      </c>
      <c r="C59" s="14" t="s">
        <v>39</v>
      </c>
      <c r="D59" s="24">
        <f>SUM(B59,D46)</f>
        <v>767.535</v>
      </c>
    </row>
    <row r="60" spans="1:4" s="4" customFormat="1" ht="30.75">
      <c r="A60" s="26" t="s">
        <v>40</v>
      </c>
      <c r="B60" s="26"/>
      <c r="C60" s="25">
        <f>SUM(D8,D12,D39,D52,D55:D59)</f>
        <v>11905.66</v>
      </c>
      <c r="D60" s="25"/>
    </row>
    <row r="61" ht="24">
      <c r="A61" s="5" t="s">
        <v>46</v>
      </c>
    </row>
  </sheetData>
  <sheetProtection/>
  <mergeCells count="16">
    <mergeCell ref="A49:D49"/>
    <mergeCell ref="A1:D1"/>
    <mergeCell ref="A2:D2"/>
    <mergeCell ref="A3:A4"/>
    <mergeCell ref="A54:B54"/>
    <mergeCell ref="C54:D54"/>
    <mergeCell ref="C60:D60"/>
    <mergeCell ref="A60:B60"/>
    <mergeCell ref="A5:D5"/>
    <mergeCell ref="A13:D13"/>
    <mergeCell ref="A21:D21"/>
    <mergeCell ref="A28:D28"/>
    <mergeCell ref="A35:D35"/>
    <mergeCell ref="A40:D40"/>
    <mergeCell ref="A45:D45"/>
    <mergeCell ref="A9:D9"/>
  </mergeCells>
  <dataValidations count="3"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:A2 A5">
      <formula1>IJ65491</formula1>
      <formula2>A1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8 A9:C9">
      <formula1>IJ65491</formula1>
      <formula2>A8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D9">
      <formula1>IO65492</formula1>
      <formula2>D9</formula2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3"/>
  <rowBreaks count="1" manualBreakCount="1">
    <brk id="3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ONESTOP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PALM</dc:creator>
  <cp:keywords/>
  <dc:description/>
  <cp:lastModifiedBy>reg</cp:lastModifiedBy>
  <cp:lastPrinted>2015-11-09T01:53:56Z</cp:lastPrinted>
  <dcterms:created xsi:type="dcterms:W3CDTF">2013-11-26T13:59:38Z</dcterms:created>
  <dcterms:modified xsi:type="dcterms:W3CDTF">2016-06-02T09:35:28Z</dcterms:modified>
  <cp:category/>
  <cp:version/>
  <cp:contentType/>
  <cp:contentStatus/>
</cp:coreProperties>
</file>