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7860" activeTab="0"/>
  </bookViews>
  <sheets>
    <sheet name="ปีการศึกษา" sheetId="1" r:id="rId1"/>
    <sheet name="Sheet1" sheetId="2" r:id="rId2"/>
  </sheets>
  <definedNames>
    <definedName name="_xlnm.Print_Area" localSheetId="0">'ปีการศึกษา'!$A$1:$D$75</definedName>
    <definedName name="_xlnm.Print_Titles" localSheetId="0">'ปีการศึกษา'!$1:$4</definedName>
  </definedNames>
  <calcPr fullCalcOnLoad="1"/>
</workbook>
</file>

<file path=xl/comments1.xml><?xml version="1.0" encoding="utf-8"?>
<comments xmlns="http://schemas.openxmlformats.org/spreadsheetml/2006/main">
  <authors>
    <author>pongsakron</author>
  </authors>
  <commentList>
    <comment ref="A69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A71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A72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  <comment ref="A73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สื่อสารมวลชน ป.โท X 2</t>
        </r>
      </text>
    </comment>
    <comment ref="C69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C71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C72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  <comment ref="C73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สื่อสารมวลชน ป.โท X 2</t>
        </r>
      </text>
    </comment>
  </commentList>
</comments>
</file>

<file path=xl/sharedStrings.xml><?xml version="1.0" encoding="utf-8"?>
<sst xmlns="http://schemas.openxmlformats.org/spreadsheetml/2006/main" count="81" uniqueCount="48">
  <si>
    <t>* FTES</t>
  </si>
  <si>
    <t>รวมทั้ง 9 คณะ</t>
  </si>
  <si>
    <t>FTES</t>
  </si>
  <si>
    <t xml:space="preserve"> ปริญญาตรี 4 ปี ปกติ</t>
  </si>
  <si>
    <t xml:space="preserve"> ปริญญาตรีเทียบโอน สมทบ</t>
  </si>
  <si>
    <t xml:space="preserve"> ปริญญาตรี 4 ปี สมทบ</t>
  </si>
  <si>
    <t xml:space="preserve"> ปริญญาตรีเทียบโอน ปกติ</t>
  </si>
  <si>
    <t xml:space="preserve"> ปริญญาโท สมทบภาคค่ำ</t>
  </si>
  <si>
    <t xml:space="preserve"> ปริญญาโท สมทบเสาร์-อาทิตย์</t>
  </si>
  <si>
    <t xml:space="preserve"> ปริญญาเอก</t>
  </si>
  <si>
    <t xml:space="preserve"> ปริญญาตรี 5 ปี ปกติ</t>
  </si>
  <si>
    <t xml:space="preserve"> ปริญญาตรี 2 ปี ต่อเนื่อง ปกติ</t>
  </si>
  <si>
    <t xml:space="preserve"> ประกาศนียบัตรบัณฑิต สมทบ เสาร์-อาทิตย์</t>
  </si>
  <si>
    <t>1. คณะศิลปศาสตร์</t>
  </si>
  <si>
    <t>รวมคณะศิลปศาสตร์</t>
  </si>
  <si>
    <t>2. คณะวิทยาศาสตร์และเทคโนโลยี</t>
  </si>
  <si>
    <t>รวมคณะวิทยาศาสตร์และเทคโนโลยี</t>
  </si>
  <si>
    <t>รวมคณะบริหารธุรกิจ</t>
  </si>
  <si>
    <t>รวมคณะวิศวกรรมศาสตร์</t>
  </si>
  <si>
    <t>5. คณะครุศาสตร์อุตสาหกรรม</t>
  </si>
  <si>
    <t>รวมคณะครุศาสตร์อุตสาหกรรม</t>
  </si>
  <si>
    <t>6. คณะอุตสาหกรรมสิ่งทอและออกแบบแฟชั่น</t>
  </si>
  <si>
    <t>รวมคณะอุตสาหกรรมสิ่งทอและออกแบบแฟชั่น</t>
  </si>
  <si>
    <t>7. คณะเทคโนโลยีคหกรรมศาสตร์</t>
  </si>
  <si>
    <t>รวมคณะเทคโนโลยีคหกรรมศาสตร์</t>
  </si>
  <si>
    <t>8. คณะเทคโนโลยีสื่อสารมวลชน</t>
  </si>
  <si>
    <t>รวมคณะเทคโนโลยีสื่อสารมวลชน</t>
  </si>
  <si>
    <t>9. คณะสถาปัตยกรรมศาสตร์และการออกแบบ</t>
  </si>
  <si>
    <t>รวมคณะสถาปัตยกรรมศาสตร์และการออกแบบ</t>
  </si>
  <si>
    <t>คณะ/ระดับการศึกษา</t>
  </si>
  <si>
    <t>ประจำปี</t>
  </si>
  <si>
    <t>ปรับค่า FTES ระดับป.บัณฑิต ป.โท ป.เอก</t>
  </si>
  <si>
    <t>บริหารธุรกิจ</t>
  </si>
  <si>
    <t>วิศวกรรมศาสตร์</t>
  </si>
  <si>
    <t>ครุศาสตร์อุตสาหกรรม</t>
  </si>
  <si>
    <t>เทคโนโลยีคหกรรมศาสตร์</t>
  </si>
  <si>
    <t>เทคโนโลยีสื่อสารมวลชน</t>
  </si>
  <si>
    <t>รวมค่า FTES ทั้งมหาวิทยาลัย =</t>
  </si>
  <si>
    <t>สรุปยอดจำนวนนักศึกษาเต็มเวลาประมาณการ (FTES)</t>
  </si>
  <si>
    <t>ค่า FTES รวมของคณะหลังปรับค่า(ไม่รวม ปวช.)</t>
  </si>
  <si>
    <t>4. คณะวิศวกรรมศาสตร์</t>
  </si>
  <si>
    <t>3. คณะบริหารธุรกิจ</t>
  </si>
  <si>
    <t xml:space="preserve"> ปริญญาโท ปกติ</t>
  </si>
  <si>
    <t xml:space="preserve"> ปริญญาตรี 2 ปี ต่อเนื่อง สมทบเสาร์-อาทิตย์</t>
  </si>
  <si>
    <t>ประจำปีงบประมาณ 2561  จำแนกตามคณะของรายวิชา</t>
  </si>
  <si>
    <t>ภาคเรียนที่ 2/60</t>
  </si>
  <si>
    <t>ภาคเรียนที่ 1/61</t>
  </si>
  <si>
    <t>ข้อมูล ณ วันที่ 21 ม.ค. 2562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</si>
</sst>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8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20"/>
      <color indexed="8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1" fillId="7" borderId="1" applyNumberFormat="0" applyAlignment="0" applyProtection="0"/>
    <xf numFmtId="0" fontId="13" fillId="22" borderId="0" applyNumberFormat="0" applyBorder="0" applyAlignment="0" applyProtection="0"/>
    <xf numFmtId="0" fontId="16" fillId="0" borderId="9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5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4" fontId="36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35" fillId="0" borderId="10" xfId="0" applyNumberFormat="1" applyFont="1" applyFill="1" applyBorder="1" applyAlignment="1">
      <alignment horizontal="right" vertical="center"/>
    </xf>
    <xf numFmtId="4" fontId="36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horizontal="right"/>
      <protection/>
    </xf>
    <xf numFmtId="0" fontId="26" fillId="24" borderId="11" xfId="0" applyFont="1" applyFill="1" applyBorder="1" applyAlignment="1">
      <alignment horizontal="center" vertical="center"/>
    </xf>
    <xf numFmtId="4" fontId="26" fillId="24" borderId="11" xfId="0" applyNumberFormat="1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4" fontId="26" fillId="24" borderId="12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4" fontId="37" fillId="25" borderId="10" xfId="0" applyNumberFormat="1" applyFont="1" applyFill="1" applyBorder="1" applyAlignment="1">
      <alignment horizontal="right" vertical="center"/>
    </xf>
    <xf numFmtId="0" fontId="21" fillId="25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4" fontId="27" fillId="26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 horizontal="right"/>
    </xf>
    <xf numFmtId="4" fontId="37" fillId="25" borderId="10" xfId="0" applyNumberFormat="1" applyFont="1" applyFill="1" applyBorder="1" applyAlignment="1">
      <alignment/>
    </xf>
    <xf numFmtId="4" fontId="30" fillId="27" borderId="10" xfId="0" applyNumberFormat="1" applyFont="1" applyFill="1" applyBorder="1" applyAlignment="1">
      <alignment horizontal="center"/>
    </xf>
    <xf numFmtId="0" fontId="30" fillId="27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การคำนวณ" xfId="83"/>
    <cellStyle name="ข้อความเตือน" xfId="84"/>
    <cellStyle name="ข้อความอธิบาย" xfId="85"/>
    <cellStyle name="ชื่อเรื่อง" xfId="86"/>
    <cellStyle name="เซลล์ตรวจสอบ" xfId="87"/>
    <cellStyle name="เซลล์ที่มีการเชื่อมโยง" xfId="88"/>
    <cellStyle name="ดี" xfId="89"/>
    <cellStyle name="ป้อนค่า" xfId="90"/>
    <cellStyle name="ปานกลาง" xfId="91"/>
    <cellStyle name="ผลรวม" xfId="92"/>
    <cellStyle name="แย่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แสดงผล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zoomScalePageLayoutView="0" workbookViewId="0" topLeftCell="A31">
      <selection activeCell="A42" sqref="A42:D42"/>
    </sheetView>
  </sheetViews>
  <sheetFormatPr defaultColWidth="9.00390625" defaultRowHeight="14.25"/>
  <cols>
    <col min="1" max="1" width="32.75390625" style="1" customWidth="1"/>
    <col min="2" max="3" width="15.875" style="1" customWidth="1"/>
    <col min="4" max="4" width="15.875" style="2" customWidth="1"/>
    <col min="5" max="16384" width="9.00390625" style="1" customWidth="1"/>
  </cols>
  <sheetData>
    <row r="1" spans="1:4" ht="30.75">
      <c r="A1" s="28" t="s">
        <v>38</v>
      </c>
      <c r="B1" s="28"/>
      <c r="C1" s="28"/>
      <c r="D1" s="28"/>
    </row>
    <row r="2" spans="1:4" ht="27.75">
      <c r="A2" s="31" t="s">
        <v>44</v>
      </c>
      <c r="B2" s="31"/>
      <c r="C2" s="31"/>
      <c r="D2" s="31"/>
    </row>
    <row r="3" spans="1:4" s="4" customFormat="1" ht="24">
      <c r="A3" s="29" t="s">
        <v>29</v>
      </c>
      <c r="B3" s="14" t="s">
        <v>2</v>
      </c>
      <c r="C3" s="14" t="s">
        <v>2</v>
      </c>
      <c r="D3" s="15" t="s">
        <v>0</v>
      </c>
    </row>
    <row r="4" spans="1:4" s="4" customFormat="1" ht="24">
      <c r="A4" s="29"/>
      <c r="B4" s="16" t="s">
        <v>45</v>
      </c>
      <c r="C4" s="16" t="s">
        <v>46</v>
      </c>
      <c r="D4" s="17" t="s">
        <v>30</v>
      </c>
    </row>
    <row r="5" spans="1:4" s="3" customFormat="1" ht="21.75">
      <c r="A5" s="27" t="s">
        <v>13</v>
      </c>
      <c r="B5" s="27"/>
      <c r="C5" s="27"/>
      <c r="D5" s="27"/>
    </row>
    <row r="6" spans="1:4" s="3" customFormat="1" ht="21.75">
      <c r="A6" s="7" t="s">
        <v>3</v>
      </c>
      <c r="B6" s="8">
        <v>2203.6600000000003</v>
      </c>
      <c r="C6" s="8">
        <v>2521.9300000000003</v>
      </c>
      <c r="D6" s="9">
        <f aca="true" t="shared" si="0" ref="D6:D12">SUM(B6:C6)/2</f>
        <v>2362.795</v>
      </c>
    </row>
    <row r="7" spans="1:4" s="3" customFormat="1" ht="21.75">
      <c r="A7" s="7" t="s">
        <v>5</v>
      </c>
      <c r="B7" s="11">
        <v>75.94</v>
      </c>
      <c r="C7" s="11">
        <v>51</v>
      </c>
      <c r="D7" s="9">
        <f t="shared" si="0"/>
        <v>63.47</v>
      </c>
    </row>
    <row r="8" spans="1:4" s="3" customFormat="1" ht="21.75">
      <c r="A8" s="7" t="s">
        <v>10</v>
      </c>
      <c r="B8" s="11">
        <v>65.28</v>
      </c>
      <c r="C8" s="11">
        <v>88.45</v>
      </c>
      <c r="D8" s="9">
        <f t="shared" si="0"/>
        <v>76.86500000000001</v>
      </c>
    </row>
    <row r="9" spans="1:4" s="3" customFormat="1" ht="21.75">
      <c r="A9" s="7" t="s">
        <v>11</v>
      </c>
      <c r="B9" s="11">
        <v>35.66</v>
      </c>
      <c r="C9" s="11">
        <v>59.34</v>
      </c>
      <c r="D9" s="9">
        <f t="shared" si="0"/>
        <v>47.5</v>
      </c>
    </row>
    <row r="10" spans="1:4" s="3" customFormat="1" ht="21.75">
      <c r="A10" s="7" t="s">
        <v>43</v>
      </c>
      <c r="B10" s="11">
        <v>0.17</v>
      </c>
      <c r="C10" s="11">
        <v>2.83</v>
      </c>
      <c r="D10" s="9">
        <f t="shared" si="0"/>
        <v>1.5</v>
      </c>
    </row>
    <row r="11" spans="1:4" s="3" customFormat="1" ht="21.75">
      <c r="A11" s="7" t="s">
        <v>6</v>
      </c>
      <c r="B11" s="11">
        <v>105.28999999999999</v>
      </c>
      <c r="C11" s="11">
        <v>165.37</v>
      </c>
      <c r="D11" s="9">
        <f t="shared" si="0"/>
        <v>135.32999999999998</v>
      </c>
    </row>
    <row r="12" spans="1:4" s="3" customFormat="1" ht="21.75">
      <c r="A12" s="7" t="s">
        <v>4</v>
      </c>
      <c r="B12" s="10">
        <v>19.560000000000002</v>
      </c>
      <c r="C12" s="10">
        <v>73.73</v>
      </c>
      <c r="D12" s="9">
        <f t="shared" si="0"/>
        <v>46.645</v>
      </c>
    </row>
    <row r="13" spans="1:4" s="5" customFormat="1" ht="21.75">
      <c r="A13" s="18" t="s">
        <v>14</v>
      </c>
      <c r="B13" s="19">
        <f>SUM(B6:B12)</f>
        <v>2505.5600000000004</v>
      </c>
      <c r="C13" s="19">
        <f>SUM(C6:C12)</f>
        <v>2962.65</v>
      </c>
      <c r="D13" s="19">
        <f>SUM(D6:D12)</f>
        <v>2734.105</v>
      </c>
    </row>
    <row r="14" spans="1:4" s="5" customFormat="1" ht="21.75">
      <c r="A14" s="27" t="s">
        <v>15</v>
      </c>
      <c r="B14" s="27"/>
      <c r="C14" s="27"/>
      <c r="D14" s="27"/>
    </row>
    <row r="15" spans="1:4" s="3" customFormat="1" ht="21.75">
      <c r="A15" s="7" t="s">
        <v>3</v>
      </c>
      <c r="B15" s="8">
        <v>783.5099999999999</v>
      </c>
      <c r="C15" s="8">
        <v>865.8100000000001</v>
      </c>
      <c r="D15" s="9">
        <f aca="true" t="shared" si="1" ref="D15:D21">SUM(B15:C15)/2</f>
        <v>824.66</v>
      </c>
    </row>
    <row r="16" spans="1:4" s="3" customFormat="1" ht="21.75">
      <c r="A16" s="7" t="s">
        <v>5</v>
      </c>
      <c r="B16" s="11">
        <v>41.11</v>
      </c>
      <c r="C16" s="11">
        <v>22.230000000000004</v>
      </c>
      <c r="D16" s="9">
        <f t="shared" si="1"/>
        <v>31.67</v>
      </c>
    </row>
    <row r="17" spans="1:4" s="3" customFormat="1" ht="21.75">
      <c r="A17" s="7" t="s">
        <v>10</v>
      </c>
      <c r="B17" s="11">
        <v>49.33</v>
      </c>
      <c r="C17" s="11">
        <v>39.61</v>
      </c>
      <c r="D17" s="9">
        <f t="shared" si="1"/>
        <v>44.47</v>
      </c>
    </row>
    <row r="18" spans="1:4" s="3" customFormat="1" ht="21.75">
      <c r="A18" s="7" t="s">
        <v>11</v>
      </c>
      <c r="B18" s="11">
        <v>12</v>
      </c>
      <c r="C18" s="11">
        <v>51.45</v>
      </c>
      <c r="D18" s="9">
        <f t="shared" si="1"/>
        <v>31.725</v>
      </c>
    </row>
    <row r="19" spans="1:4" s="3" customFormat="1" ht="21.75">
      <c r="A19" s="7" t="s">
        <v>43</v>
      </c>
      <c r="B19" s="11">
        <v>9.67</v>
      </c>
      <c r="C19" s="11">
        <v>0</v>
      </c>
      <c r="D19" s="9">
        <f t="shared" si="1"/>
        <v>4.835</v>
      </c>
    </row>
    <row r="20" spans="1:4" s="3" customFormat="1" ht="21.75">
      <c r="A20" s="7" t="s">
        <v>6</v>
      </c>
      <c r="B20" s="11">
        <v>65.63000000000001</v>
      </c>
      <c r="C20" s="11">
        <v>56.83</v>
      </c>
      <c r="D20" s="9">
        <f t="shared" si="1"/>
        <v>61.230000000000004</v>
      </c>
    </row>
    <row r="21" spans="1:4" s="3" customFormat="1" ht="21.75">
      <c r="A21" s="7" t="s">
        <v>4</v>
      </c>
      <c r="B21" s="8">
        <v>80.16</v>
      </c>
      <c r="C21" s="8">
        <v>103.23</v>
      </c>
      <c r="D21" s="9">
        <f t="shared" si="1"/>
        <v>91.695</v>
      </c>
    </row>
    <row r="22" spans="1:4" s="3" customFormat="1" ht="21.75">
      <c r="A22" s="20" t="s">
        <v>16</v>
      </c>
      <c r="B22" s="19">
        <f>SUM(B15:B21)</f>
        <v>1041.4099999999999</v>
      </c>
      <c r="C22" s="19">
        <f>SUM(C15:C21)</f>
        <v>1139.16</v>
      </c>
      <c r="D22" s="19">
        <f>SUM(D15:D21)</f>
        <v>1090.285</v>
      </c>
    </row>
    <row r="23" spans="1:4" s="5" customFormat="1" ht="21.75">
      <c r="A23" s="27" t="s">
        <v>41</v>
      </c>
      <c r="B23" s="27"/>
      <c r="C23" s="27"/>
      <c r="D23" s="27"/>
    </row>
    <row r="24" spans="1:4" s="3" customFormat="1" ht="21.75">
      <c r="A24" s="7" t="s">
        <v>3</v>
      </c>
      <c r="B24" s="11">
        <v>2221.73</v>
      </c>
      <c r="C24" s="11">
        <v>2213.17</v>
      </c>
      <c r="D24" s="9">
        <f aca="true" t="shared" si="2" ref="D24:D30">SUM(B24:C24)/2</f>
        <v>2217.45</v>
      </c>
    </row>
    <row r="25" spans="1:4" s="3" customFormat="1" ht="21.75">
      <c r="A25" s="7" t="s">
        <v>5</v>
      </c>
      <c r="B25" s="11">
        <v>143.72</v>
      </c>
      <c r="C25" s="11">
        <v>116.11</v>
      </c>
      <c r="D25" s="9">
        <f t="shared" si="2"/>
        <v>129.915</v>
      </c>
    </row>
    <row r="26" spans="1:4" s="3" customFormat="1" ht="21.75">
      <c r="A26" s="7" t="s">
        <v>6</v>
      </c>
      <c r="B26" s="11">
        <v>720.28</v>
      </c>
      <c r="C26" s="11">
        <v>715.78</v>
      </c>
      <c r="D26" s="9">
        <f t="shared" si="2"/>
        <v>718.03</v>
      </c>
    </row>
    <row r="27" spans="1:4" s="3" customFormat="1" ht="21.75">
      <c r="A27" s="7" t="s">
        <v>4</v>
      </c>
      <c r="B27" s="11">
        <v>146.06</v>
      </c>
      <c r="C27" s="11">
        <v>206.34000000000003</v>
      </c>
      <c r="D27" s="9">
        <f t="shared" si="2"/>
        <v>176.20000000000002</v>
      </c>
    </row>
    <row r="28" spans="1:4" s="3" customFormat="1" ht="21.75">
      <c r="A28" s="7" t="s">
        <v>7</v>
      </c>
      <c r="B28" s="11">
        <v>22</v>
      </c>
      <c r="C28" s="11">
        <v>35</v>
      </c>
      <c r="D28" s="9">
        <f t="shared" si="2"/>
        <v>28.5</v>
      </c>
    </row>
    <row r="29" spans="1:4" s="3" customFormat="1" ht="21.75">
      <c r="A29" s="7" t="s">
        <v>8</v>
      </c>
      <c r="B29" s="11">
        <v>3.75</v>
      </c>
      <c r="C29" s="11">
        <v>20.5</v>
      </c>
      <c r="D29" s="9">
        <f t="shared" si="2"/>
        <v>12.125</v>
      </c>
    </row>
    <row r="30" spans="1:4" s="3" customFormat="1" ht="21.75">
      <c r="A30" s="7" t="s">
        <v>9</v>
      </c>
      <c r="B30" s="11">
        <v>51</v>
      </c>
      <c r="C30" s="11">
        <v>13</v>
      </c>
      <c r="D30" s="9">
        <f t="shared" si="2"/>
        <v>32</v>
      </c>
    </row>
    <row r="31" spans="1:4" s="3" customFormat="1" ht="21.75">
      <c r="A31" s="20" t="s">
        <v>17</v>
      </c>
      <c r="B31" s="24">
        <f>SUM(B24:B30)</f>
        <v>3308.5399999999995</v>
      </c>
      <c r="C31" s="24">
        <f>SUM(C24:C30)</f>
        <v>3319.9000000000005</v>
      </c>
      <c r="D31" s="24">
        <f>SUM(D24:D30)</f>
        <v>3314.2199999999993</v>
      </c>
    </row>
    <row r="32" spans="1:4" s="5" customFormat="1" ht="21.75">
      <c r="A32" s="27" t="s">
        <v>40</v>
      </c>
      <c r="B32" s="27"/>
      <c r="C32" s="27"/>
      <c r="D32" s="27"/>
    </row>
    <row r="33" spans="1:4" s="3" customFormat="1" ht="21.75">
      <c r="A33" s="7" t="s">
        <v>3</v>
      </c>
      <c r="B33" s="11">
        <v>984.99</v>
      </c>
      <c r="C33" s="11">
        <v>888.23</v>
      </c>
      <c r="D33" s="9">
        <f aca="true" t="shared" si="3" ref="D33:D40">SUM(B33:C33)/2</f>
        <v>936.61</v>
      </c>
    </row>
    <row r="34" spans="1:4" s="3" customFormat="1" ht="21.75">
      <c r="A34" s="7" t="s">
        <v>5</v>
      </c>
      <c r="B34" s="11">
        <v>137.61</v>
      </c>
      <c r="C34" s="11">
        <v>115.17</v>
      </c>
      <c r="D34" s="9">
        <f t="shared" si="3"/>
        <v>126.39000000000001</v>
      </c>
    </row>
    <row r="35" spans="1:4" s="3" customFormat="1" ht="21.75">
      <c r="A35" s="7" t="s">
        <v>11</v>
      </c>
      <c r="B35" s="11">
        <v>19.78</v>
      </c>
      <c r="C35" s="11">
        <v>41.17</v>
      </c>
      <c r="D35" s="9">
        <f t="shared" si="3"/>
        <v>30.475</v>
      </c>
    </row>
    <row r="36" spans="1:4" s="3" customFormat="1" ht="21.75">
      <c r="A36" s="7" t="s">
        <v>6</v>
      </c>
      <c r="B36" s="11">
        <v>47.83</v>
      </c>
      <c r="C36" s="11">
        <v>74.27</v>
      </c>
      <c r="D36" s="9">
        <f t="shared" si="3"/>
        <v>61.05</v>
      </c>
    </row>
    <row r="37" spans="1:4" s="3" customFormat="1" ht="21.75">
      <c r="A37" s="7" t="s">
        <v>4</v>
      </c>
      <c r="B37" s="11">
        <v>77.78</v>
      </c>
      <c r="C37" s="11">
        <v>131.84</v>
      </c>
      <c r="D37" s="9">
        <f t="shared" si="3"/>
        <v>104.81</v>
      </c>
    </row>
    <row r="38" spans="1:4" s="3" customFormat="1" ht="21.75">
      <c r="A38" s="7" t="s">
        <v>42</v>
      </c>
      <c r="B38" s="11">
        <v>5</v>
      </c>
      <c r="C38" s="11">
        <v>7.5</v>
      </c>
      <c r="D38" s="9">
        <f t="shared" si="3"/>
        <v>6.25</v>
      </c>
    </row>
    <row r="39" spans="1:4" s="3" customFormat="1" ht="21.75">
      <c r="A39" s="7" t="s">
        <v>8</v>
      </c>
      <c r="B39" s="11">
        <v>26.83</v>
      </c>
      <c r="C39" s="11">
        <v>33.17</v>
      </c>
      <c r="D39" s="9">
        <f t="shared" si="3"/>
        <v>30</v>
      </c>
    </row>
    <row r="40" spans="1:4" s="3" customFormat="1" ht="21.75">
      <c r="A40" s="7" t="s">
        <v>9</v>
      </c>
      <c r="B40" s="11">
        <v>0</v>
      </c>
      <c r="C40" s="11">
        <v>3.33</v>
      </c>
      <c r="D40" s="9">
        <f t="shared" si="3"/>
        <v>1.665</v>
      </c>
    </row>
    <row r="41" spans="1:4" s="3" customFormat="1" ht="21.75">
      <c r="A41" s="20" t="s">
        <v>18</v>
      </c>
      <c r="B41" s="24">
        <f>SUM(B33:B40)</f>
        <v>1299.8199999999997</v>
      </c>
      <c r="C41" s="24">
        <f>SUM(C33:C40)</f>
        <v>1294.6799999999998</v>
      </c>
      <c r="D41" s="24">
        <f>SUM(D33:D40)</f>
        <v>1297.2499999999998</v>
      </c>
    </row>
    <row r="42" spans="1:4" s="5" customFormat="1" ht="21.75">
      <c r="A42" s="27" t="s">
        <v>19</v>
      </c>
      <c r="B42" s="27"/>
      <c r="C42" s="27"/>
      <c r="D42" s="27"/>
    </row>
    <row r="43" spans="1:4" s="3" customFormat="1" ht="21.75">
      <c r="A43" s="7" t="s">
        <v>10</v>
      </c>
      <c r="B43" s="11">
        <v>194.33</v>
      </c>
      <c r="C43" s="11">
        <v>193.61</v>
      </c>
      <c r="D43" s="9">
        <f>SUM(B43:C43)/2</f>
        <v>193.97000000000003</v>
      </c>
    </row>
    <row r="44" spans="1:4" s="3" customFormat="1" ht="21.75">
      <c r="A44" s="7" t="s">
        <v>11</v>
      </c>
      <c r="B44" s="11">
        <v>120.33</v>
      </c>
      <c r="C44" s="11">
        <v>93.83</v>
      </c>
      <c r="D44" s="9">
        <f>SUM(B44:C44)/2</f>
        <v>107.08</v>
      </c>
    </row>
    <row r="45" spans="1:4" s="3" customFormat="1" ht="21.75">
      <c r="A45" s="7" t="s">
        <v>43</v>
      </c>
      <c r="B45" s="11">
        <v>39.33</v>
      </c>
      <c r="C45" s="11">
        <v>16.33</v>
      </c>
      <c r="D45" s="9">
        <f>SUM(B45:C45)/2</f>
        <v>27.83</v>
      </c>
    </row>
    <row r="46" spans="1:4" s="3" customFormat="1" ht="21.75">
      <c r="A46" s="7" t="s">
        <v>6</v>
      </c>
      <c r="B46" s="11">
        <v>9.33</v>
      </c>
      <c r="C46" s="11">
        <v>0.33</v>
      </c>
      <c r="D46" s="9">
        <f>SUM(B46:C46)/2</f>
        <v>4.83</v>
      </c>
    </row>
    <row r="47" spans="1:4" s="3" customFormat="1" ht="21.75">
      <c r="A47" s="7" t="s">
        <v>12</v>
      </c>
      <c r="B47" s="11">
        <v>141.75</v>
      </c>
      <c r="C47" s="11">
        <v>292.17</v>
      </c>
      <c r="D47" s="9">
        <f>SUM(B47:C47)/2</f>
        <v>216.96</v>
      </c>
    </row>
    <row r="48" spans="1:4" s="3" customFormat="1" ht="21.75">
      <c r="A48" s="20" t="s">
        <v>20</v>
      </c>
      <c r="B48" s="24">
        <f>SUM(B43:B47)</f>
        <v>505.07</v>
      </c>
      <c r="C48" s="24">
        <f>SUM(C43:C47)</f>
        <v>596.27</v>
      </c>
      <c r="D48" s="24">
        <f>SUM(D43:D47)</f>
        <v>550.67</v>
      </c>
    </row>
    <row r="49" spans="1:4" s="5" customFormat="1" ht="21.75">
      <c r="A49" s="27" t="s">
        <v>21</v>
      </c>
      <c r="B49" s="27"/>
      <c r="C49" s="27"/>
      <c r="D49" s="27"/>
    </row>
    <row r="50" spans="1:4" s="3" customFormat="1" ht="21.75">
      <c r="A50" s="7" t="s">
        <v>3</v>
      </c>
      <c r="B50" s="11">
        <v>361.11</v>
      </c>
      <c r="C50" s="11">
        <v>247.33999999999997</v>
      </c>
      <c r="D50" s="9">
        <f>SUM(B50:C50)/2</f>
        <v>304.225</v>
      </c>
    </row>
    <row r="51" spans="1:4" s="3" customFormat="1" ht="21.75">
      <c r="A51" s="7" t="s">
        <v>6</v>
      </c>
      <c r="B51" s="11">
        <v>14.06</v>
      </c>
      <c r="C51" s="11">
        <v>13.5</v>
      </c>
      <c r="D51" s="9">
        <f>SUM(B51:C51)/2</f>
        <v>13.780000000000001</v>
      </c>
    </row>
    <row r="52" spans="1:4" s="3" customFormat="1" ht="21.75">
      <c r="A52" s="20" t="s">
        <v>22</v>
      </c>
      <c r="B52" s="24">
        <f>SUM(B50:B51)</f>
        <v>375.17</v>
      </c>
      <c r="C52" s="24">
        <f>SUM(C50:C51)</f>
        <v>260.84</v>
      </c>
      <c r="D52" s="24">
        <f>SUM(D50:D51)</f>
        <v>318.005</v>
      </c>
    </row>
    <row r="53" spans="1:4" s="5" customFormat="1" ht="21.75">
      <c r="A53" s="27" t="s">
        <v>23</v>
      </c>
      <c r="B53" s="27"/>
      <c r="C53" s="27"/>
      <c r="D53" s="27"/>
    </row>
    <row r="54" spans="1:4" s="3" customFormat="1" ht="21.75">
      <c r="A54" s="7" t="s">
        <v>3</v>
      </c>
      <c r="B54" s="11">
        <v>987.6600000000001</v>
      </c>
      <c r="C54" s="11">
        <v>909.94</v>
      </c>
      <c r="D54" s="9">
        <f>SUM(B54:C54)/2</f>
        <v>948.8000000000001</v>
      </c>
    </row>
    <row r="55" spans="1:4" s="3" customFormat="1" ht="21.75">
      <c r="A55" s="7" t="s">
        <v>11</v>
      </c>
      <c r="B55" s="11">
        <v>40.17</v>
      </c>
      <c r="C55" s="11">
        <v>102.89</v>
      </c>
      <c r="D55" s="9">
        <f>SUM(B55:C55)/2</f>
        <v>71.53</v>
      </c>
    </row>
    <row r="56" spans="1:4" s="3" customFormat="1" ht="21.75">
      <c r="A56" s="7" t="s">
        <v>6</v>
      </c>
      <c r="B56" s="11">
        <v>56.83</v>
      </c>
      <c r="C56" s="11">
        <v>20.22</v>
      </c>
      <c r="D56" s="9">
        <f>SUM(B56:C56)/2</f>
        <v>38.525</v>
      </c>
    </row>
    <row r="57" spans="1:4" s="3" customFormat="1" ht="21.75">
      <c r="A57" s="7" t="s">
        <v>8</v>
      </c>
      <c r="B57" s="11">
        <v>25</v>
      </c>
      <c r="C57" s="11">
        <v>45</v>
      </c>
      <c r="D57" s="9">
        <f>SUM(B57:C57)/2</f>
        <v>35</v>
      </c>
    </row>
    <row r="58" spans="1:4" s="3" customFormat="1" ht="21.75">
      <c r="A58" s="20" t="s">
        <v>24</v>
      </c>
      <c r="B58" s="24">
        <f>SUM(B54:B57)</f>
        <v>1109.66</v>
      </c>
      <c r="C58" s="24">
        <f>SUM(C54:C57)</f>
        <v>1078.05</v>
      </c>
      <c r="D58" s="24">
        <f>SUM(D54:D57)</f>
        <v>1093.855</v>
      </c>
    </row>
    <row r="59" spans="1:4" s="5" customFormat="1" ht="21.75">
      <c r="A59" s="27" t="s">
        <v>25</v>
      </c>
      <c r="B59" s="27"/>
      <c r="C59" s="27"/>
      <c r="D59" s="27"/>
    </row>
    <row r="60" spans="1:4" s="3" customFormat="1" ht="21.75">
      <c r="A60" s="7" t="s">
        <v>3</v>
      </c>
      <c r="B60" s="11">
        <v>610.67</v>
      </c>
      <c r="C60" s="11">
        <v>722.67</v>
      </c>
      <c r="D60" s="9">
        <f>SUM(B60:C60)/2</f>
        <v>666.67</v>
      </c>
    </row>
    <row r="61" spans="1:4" s="3" customFormat="1" ht="21.75">
      <c r="A61" s="7" t="s">
        <v>7</v>
      </c>
      <c r="B61" s="11">
        <v>1.25</v>
      </c>
      <c r="C61" s="11">
        <v>0</v>
      </c>
      <c r="D61" s="9">
        <f>SUM(B61:C61)/2</f>
        <v>0.625</v>
      </c>
    </row>
    <row r="62" spans="1:4" s="3" customFormat="1" ht="21.75">
      <c r="A62" s="20" t="s">
        <v>26</v>
      </c>
      <c r="B62" s="24">
        <f>SUM(B60:B61)</f>
        <v>611.92</v>
      </c>
      <c r="C62" s="24">
        <f>SUM(C60:C61)</f>
        <v>722.67</v>
      </c>
      <c r="D62" s="24">
        <f>SUM(D60:D61)</f>
        <v>667.295</v>
      </c>
    </row>
    <row r="63" spans="1:4" s="5" customFormat="1" ht="21.75">
      <c r="A63" s="27" t="s">
        <v>27</v>
      </c>
      <c r="B63" s="27"/>
      <c r="C63" s="27"/>
      <c r="D63" s="27"/>
    </row>
    <row r="64" spans="1:4" s="3" customFormat="1" ht="21.75">
      <c r="A64" s="7" t="s">
        <v>3</v>
      </c>
      <c r="B64" s="11">
        <v>296.89</v>
      </c>
      <c r="C64" s="11">
        <v>204.39</v>
      </c>
      <c r="D64" s="9">
        <f>SUM(B64:C64)/2</f>
        <v>250.64</v>
      </c>
    </row>
    <row r="65" spans="1:4" s="3" customFormat="1" ht="21.75">
      <c r="A65" s="7" t="s">
        <v>10</v>
      </c>
      <c r="B65" s="11">
        <v>89.11</v>
      </c>
      <c r="C65" s="11">
        <v>107.11</v>
      </c>
      <c r="D65" s="9">
        <f>SUM(B65:C65)/2</f>
        <v>98.11</v>
      </c>
    </row>
    <row r="66" spans="1:4" s="3" customFormat="1" ht="21.75">
      <c r="A66" s="20" t="s">
        <v>28</v>
      </c>
      <c r="B66" s="24">
        <f>SUM(B64:B65)</f>
        <v>386</v>
      </c>
      <c r="C66" s="24">
        <f>SUM(C64:C65)</f>
        <v>311.5</v>
      </c>
      <c r="D66" s="24">
        <f>SUM(D64:D65)</f>
        <v>348.75</v>
      </c>
    </row>
    <row r="67" spans="1:4" s="6" customFormat="1" ht="27.75">
      <c r="A67" s="21" t="s">
        <v>1</v>
      </c>
      <c r="B67" s="22">
        <f>SUM(B13,B22,B31,B41,B48,B52,B58,B62,B66)</f>
        <v>11143.15</v>
      </c>
      <c r="C67" s="22">
        <f>SUM(C13,C22,C31,C41,C48,C52,C58,C62,C66)</f>
        <v>11685.720000000001</v>
      </c>
      <c r="D67" s="22">
        <f>SUM(D13,D22,D31,D41,D48,D52,D58,D62,D66)</f>
        <v>11414.434999999998</v>
      </c>
    </row>
    <row r="68" spans="1:4" s="3" customFormat="1" ht="21.75">
      <c r="A68" s="30" t="s">
        <v>31</v>
      </c>
      <c r="B68" s="30"/>
      <c r="C68" s="30" t="s">
        <v>39</v>
      </c>
      <c r="D68" s="30"/>
    </row>
    <row r="69" spans="1:4" s="3" customFormat="1" ht="21.75">
      <c r="A69" s="12" t="str">
        <f>"บริหารธุรกิจ-ปริญญาโท,ปริญญาเอก (x1.8)  ="</f>
        <v>บริหารธุรกิจ-ปริญญาโท,ปริญญาเอก (x1.8)  =</v>
      </c>
      <c r="B69" s="23">
        <f>(SUM(D28:D30)*1.8)</f>
        <v>130.725</v>
      </c>
      <c r="C69" s="13" t="s">
        <v>32</v>
      </c>
      <c r="D69" s="23">
        <f>SUM(D24:D27,B69)</f>
        <v>3372.3199999999993</v>
      </c>
    </row>
    <row r="70" spans="1:4" s="3" customFormat="1" ht="21.75">
      <c r="A70" s="12" t="str">
        <f>"วิศวกรรมศาสตร์-ปริญญาโท,ปริญญาเอก (x2) ="</f>
        <v>วิศวกรรมศาสตร์-ปริญญาโท,ปริญญาเอก (x2) =</v>
      </c>
      <c r="B70" s="23">
        <f>SUM(D38:D40)*2</f>
        <v>75.83</v>
      </c>
      <c r="C70" s="13" t="s">
        <v>33</v>
      </c>
      <c r="D70" s="23">
        <f>SUM(B70,D33:D37)</f>
        <v>1335.165</v>
      </c>
    </row>
    <row r="71" spans="1:4" s="3" customFormat="1" ht="21.75">
      <c r="A71" s="12" t="str">
        <f>"ครุศาสตร์อุตสาหกรรม-ป.บัณฑิต (x1.5)   ="</f>
        <v>ครุศาสตร์อุตสาหกรรม-ป.บัณฑิต (x1.5)   =</v>
      </c>
      <c r="B71" s="23">
        <f>D47*1.5</f>
        <v>325.44</v>
      </c>
      <c r="C71" s="13" t="s">
        <v>34</v>
      </c>
      <c r="D71" s="23">
        <f>SUM(B71,D43:D46)</f>
        <v>659.1500000000002</v>
      </c>
    </row>
    <row r="72" spans="1:4" s="3" customFormat="1" ht="21.75">
      <c r="A72" s="12" t="str">
        <f>"เทคโนโลยีคหกรรมศาสตร์-ปริญญาโท (x1.8) ="</f>
        <v>เทคโนโลยีคหกรรมศาสตร์-ปริญญาโท (x1.8) =</v>
      </c>
      <c r="B72" s="23">
        <f>D57*1.8</f>
        <v>63</v>
      </c>
      <c r="C72" s="13" t="s">
        <v>35</v>
      </c>
      <c r="D72" s="23">
        <f>SUM(B72,D54:D56)</f>
        <v>1121.8550000000002</v>
      </c>
    </row>
    <row r="73" spans="1:4" s="3" customFormat="1" ht="21.75">
      <c r="A73" s="12" t="str">
        <f>"เทคโนโลยีสื่อสารมวลชน-ปริญญาโท (x1.8) ="</f>
        <v>เทคโนโลยีสื่อสารมวลชน-ปริญญาโท (x1.8) =</v>
      </c>
      <c r="B73" s="23">
        <f>D61*1.8</f>
        <v>1.125</v>
      </c>
      <c r="C73" s="13" t="s">
        <v>36</v>
      </c>
      <c r="D73" s="23">
        <f>SUM(B73,D60)</f>
        <v>667.795</v>
      </c>
    </row>
    <row r="74" spans="1:4" s="3" customFormat="1" ht="30.75">
      <c r="A74" s="26" t="s">
        <v>37</v>
      </c>
      <c r="B74" s="26"/>
      <c r="C74" s="25">
        <f>SUM(D13,D22,D52,D66,D69:D73)</f>
        <v>11647.43</v>
      </c>
      <c r="D74" s="25"/>
    </row>
    <row r="75" ht="24">
      <c r="A75" s="4" t="s">
        <v>47</v>
      </c>
    </row>
  </sheetData>
  <sheetProtection/>
  <mergeCells count="16">
    <mergeCell ref="A63:D63"/>
    <mergeCell ref="A1:D1"/>
    <mergeCell ref="A3:A4"/>
    <mergeCell ref="A68:B68"/>
    <mergeCell ref="C68:D68"/>
    <mergeCell ref="A2:D2"/>
    <mergeCell ref="C74:D74"/>
    <mergeCell ref="A74:B74"/>
    <mergeCell ref="A5:D5"/>
    <mergeCell ref="A23:D23"/>
    <mergeCell ref="A32:D32"/>
    <mergeCell ref="A42:D42"/>
    <mergeCell ref="A49:D49"/>
    <mergeCell ref="A53:D53"/>
    <mergeCell ref="A59:D59"/>
    <mergeCell ref="A14:D14"/>
  </mergeCells>
  <dataValidations count="4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 A1">
      <formula1>HC65509</formula1>
      <formula2>A5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3 A14:C14">
      <formula1>HC65505</formula1>
      <formula2>A13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D14">
      <formula1>HH65506</formula1>
      <formula2>D14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">
      <formula1>HC65505</formula1>
      <formula2>A2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3"/>
  <rowBreaks count="2" manualBreakCount="2">
    <brk id="22" max="255" man="1"/>
    <brk id="4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</dc:creator>
  <cp:keywords/>
  <dc:description/>
  <cp:lastModifiedBy>reg</cp:lastModifiedBy>
  <cp:lastPrinted>2016-06-16T08:29:44Z</cp:lastPrinted>
  <dcterms:created xsi:type="dcterms:W3CDTF">2013-11-26T13:59:38Z</dcterms:created>
  <dcterms:modified xsi:type="dcterms:W3CDTF">2019-01-25T06:48:05Z</dcterms:modified>
  <cp:category/>
  <cp:version/>
  <cp:contentType/>
  <cp:contentStatus/>
</cp:coreProperties>
</file>