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00" activeTab="0"/>
  </bookViews>
  <sheets>
    <sheet name="ปีการศึกษา" sheetId="1" r:id="rId1"/>
  </sheets>
  <definedNames>
    <definedName name="_xlnm.Print_Area" localSheetId="0">'ปีการศึกษา'!$A$1:$D$150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4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4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4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4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4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4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<sst xmlns="http://schemas.openxmlformats.org/spreadsheetml/2006/main" count="156" uniqueCount="127">
  <si>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</si>
  <si>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</si>
  <si>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</si>
  <si>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</si>
  <si>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</si>
  <si>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</si>
  <si>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</si>
  <si>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</si>
  <si>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</si>
  <si>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</si>
  <si>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</si>
  <si>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</si>
  <si>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</si>
  <si>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</si>
  <si>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</si>
  <si>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</si>
  <si>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</si>
  <si>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</si>
  <si>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</si>
  <si>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</si>
  <si>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</si>
  <si>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</si>
  <si>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</si>
  <si>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</si>
  <si>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</si>
  <si>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</si>
  <si>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</si>
  <si>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</si>
  <si>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</si>
  <si>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</si>
  <si>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</si>
  <si>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</si>
  <si>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</si>
  <si>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</si>
  <si>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</si>
  <si>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</si>
  <si>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</si>
  <si>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</si>
  <si>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</si>
  <si>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</si>
  <si>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</si>
  <si>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</si>
  <si>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</si>
  <si>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</si>
  <si>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</si>
  <si>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</si>
  <si>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</si>
  <si>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</si>
  <si>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สาขาวิชาวิศวกรรมการบำรุงรักษา</t>
  </si>
  <si>
    <t>สาขาวิชาวิศวกรรมคอมพิวเตอร์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</si>
  <si>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</si>
  <si>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</si>
  <si>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</si>
  <si>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</si>
  <si>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</si>
  <si>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</si>
  <si>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</si>
  <si>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</si>
  <si>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</si>
  <si>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</si>
  <si>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</si>
  <si>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</si>
  <si>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</si>
  <si>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</si>
  <si>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</si>
  <si>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</si>
  <si>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</si>
  <si>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สาขาวิชาวิศวกรรมการผลิตเครื่องประดับ</t>
  </si>
  <si>
    <t>สาขาวิชานวัตกรรมและเทคโนโลยีสิ่งทอ</t>
  </si>
  <si>
    <t>สาขาวิชาเทคโนโลยีวิศวกรรมนวัตกรรมเพื่อความยั่งยืน (ต่อเนื่อง)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</si>
  <si>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</si>
  <si>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</si>
  <si>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</si>
  <si>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</si>
  <si>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</si>
  <si>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ภาคเรียนที่ 1/2562</t>
  </si>
  <si>
    <t>ภาคเรียนที่ 2/2562</t>
  </si>
  <si>
    <t>ปีการศึกษา 2562</t>
  </si>
  <si>
    <t>สาขาวิชาวิทยาศาสตร์และเทคโนโลยีสิ่งแวดล้อม</t>
  </si>
  <si>
    <t>สาขาวิชาวิทยาการข้อมูลและเทคโนโลยีสารสนเทศ</t>
  </si>
  <si>
    <t>สาขาวิชาการวิเคราะห์ข้อมูลเชิงธุรกิจ</t>
  </si>
  <si>
    <t>สาขาวิชาวิศวกรรมเครื่องมือและแม่พิมพ์</t>
  </si>
  <si>
    <t xml:space="preserve">สาขาวิชาวิศวกรรมเมคคาทรอนิกส์และระบบการผลิตอัตโนมัติ </t>
  </si>
  <si>
    <t xml:space="preserve">สาขาวิชาวิศวกรรมการจัดการอุตสาหกรรมเพื่อความยั่งยืน </t>
  </si>
  <si>
    <t>หลักสูตรปรัชญาดุษฎีบัณฑิต</t>
  </si>
  <si>
    <t>หลักสูตรครุศาสตรอุตสาหกรรมบัณฑิต</t>
  </si>
  <si>
    <t>หลักสูตรอุตสาหกรรมศาสตรบัณฑิต</t>
  </si>
  <si>
    <t>หลักสูตรประกาศนียบัตรบัณฑิต</t>
  </si>
  <si>
    <t>หลักสูตรเทคโนโลยีบัณฑิต</t>
  </si>
  <si>
    <t>หลักสูตรคหกรรมศาสตรบัณฑิต</t>
  </si>
  <si>
    <t>หลักสูตรวิทยาศาสตรบัณฑิต</t>
  </si>
  <si>
    <t>หลักสูตรคหกรรมศาสตรมหาบัณฑิต</t>
  </si>
  <si>
    <t>หลักสูตรสถาปัตยกรรมศาสตรบัณฑิต</t>
  </si>
  <si>
    <t>สาขาวิชาการออกแบบบรรจุภัณฑ์และการพิมพ์</t>
  </si>
  <si>
    <t>หลักสูตรบริหารธุรกิจมหาบัณฑิต</t>
  </si>
  <si>
    <t>หลักสูตรบริหารธุรกิจดุษฎีบัณฑิต</t>
  </si>
  <si>
    <t>หลักสูตรบัญชีบัณฑิต</t>
  </si>
  <si>
    <t>หลักสูตรบริหารธุรกิจบัณฑิต</t>
  </si>
  <si>
    <t>หลักสูตรศิลปศาสตรบัณฑิต</t>
  </si>
  <si>
    <t>หลักสูตรวิศวกรรมศาสตรบัณฑิต</t>
  </si>
  <si>
    <t>หลักสูตรวิศวกรรมศาสตรมหาบัณฑิต</t>
  </si>
  <si>
    <t>หลักสูตรวิศวกรรมศาสตรดุษฎีบัณฑิต</t>
  </si>
  <si>
    <t>สาขาวิชาวิศวกรรมไฟฟ้า (5 ปี)</t>
  </si>
  <si>
    <t>สาขาวิชาวิศวกรรมเครื่องกล (5 ปี)</t>
  </si>
  <si>
    <t>สาขาวิชาเครื่องกล (4 ปี)</t>
  </si>
  <si>
    <t>สาขาวิชาอุตสาหการ (4 ปี)</t>
  </si>
  <si>
    <t>สาขาวิชาคอมพิวเตอร์ (4 ปี)</t>
  </si>
  <si>
    <t>ข้อมูล ณ วันที่ 22 เม.ย. 2563</t>
  </si>
  <si>
    <t>ประจำปีการศึกษา 2562  จำแนกตามหลักสูตร (แยกรายวิชาศึกษาทั่วไป)</t>
  </si>
  <si>
    <t>ศึกษาทั่วไป คณะศิลปศาสตร์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</si>
  <si>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</si>
  <si>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</si>
  <si>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</si>
  <si>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</si>
  <si>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</si>
  <si>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</si>
  <si>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</si>
  <si>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</si>
  <si>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</si>
  <si>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</si>
  <si>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วิชาเฉพาะพื้นฐาน คณะเทคโนโลยีคหกรรมศาสตร์</t>
  </si>
  <si>
    <t>กลุ่มวิชาศึกษาทั่วไป</t>
  </si>
  <si>
    <t>กลุ่มวิชาเฉพาะพื้นฐาน</t>
  </si>
  <si>
    <t>วิชาเฉพาะพื้นฐาน คณะบริหารธุรกิจ</t>
  </si>
  <si>
    <t>สอนให้นักศึกษาคณะอื่น</t>
  </si>
  <si>
    <t>คณะครุศาสตร์อุตสาหกรรม</t>
  </si>
  <si>
    <t>คณะอุตสาหกรรมสิ่งทอและออกแบบแฟชั่น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</si>
</sst>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3"/>
      <color indexed="8"/>
      <name val="TH SarabunPSK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4" fontId="26" fillId="24" borderId="11" xfId="0" applyNumberFormat="1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9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9" fillId="25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1" fillId="24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left" vertical="center"/>
    </xf>
    <xf numFmtId="4" fontId="38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 horizontal="right" vertical="center"/>
    </xf>
    <xf numFmtId="0" fontId="37" fillId="24" borderId="10" xfId="0" applyFont="1" applyFill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4" fontId="25" fillId="24" borderId="10" xfId="0" applyNumberFormat="1" applyFont="1" applyFill="1" applyBorder="1" applyAlignment="1">
      <alignment horizontal="right" vertical="center"/>
    </xf>
    <xf numFmtId="4" fontId="29" fillId="25" borderId="10" xfId="0" applyNumberFormat="1" applyFont="1" applyFill="1" applyBorder="1" applyAlignment="1">
      <alignment horizontal="right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38">
      <selection activeCell="D148" sqref="D148"/>
    </sheetView>
  </sheetViews>
  <sheetFormatPr defaultColWidth="9.00390625" defaultRowHeight="14.25"/>
  <cols>
    <col min="1" max="1" width="38.50390625" style="1" customWidth="1"/>
    <col min="2" max="4" width="15.875" style="2" customWidth="1"/>
    <col min="5" max="16384" width="9.00390625" style="1" customWidth="1"/>
  </cols>
  <sheetData>
    <row r="1" spans="1:4" ht="30.75">
      <c r="A1" s="38" t="s">
        <v>26</v>
      </c>
      <c r="B1" s="38"/>
      <c r="C1" s="38"/>
      <c r="D1" s="38"/>
    </row>
    <row r="2" spans="1:4" ht="27.75">
      <c r="A2" s="42" t="s">
        <v>108</v>
      </c>
      <c r="B2" s="42"/>
      <c r="C2" s="42"/>
      <c r="D2" s="42"/>
    </row>
    <row r="3" spans="1:4" s="4" customFormat="1" ht="24">
      <c r="A3" s="39" t="s">
        <v>19</v>
      </c>
      <c r="B3" s="11" t="s">
        <v>2</v>
      </c>
      <c r="C3" s="11" t="s">
        <v>2</v>
      </c>
      <c r="D3" s="11" t="s">
        <v>0</v>
      </c>
    </row>
    <row r="4" spans="1:4" s="4" customFormat="1" ht="24">
      <c r="A4" s="39"/>
      <c r="B4" s="12" t="s">
        <v>75</v>
      </c>
      <c r="C4" s="12" t="s">
        <v>76</v>
      </c>
      <c r="D4" s="12" t="s">
        <v>77</v>
      </c>
    </row>
    <row r="5" spans="1:4" s="3" customFormat="1" ht="21.75">
      <c r="A5" s="37" t="s">
        <v>3</v>
      </c>
      <c r="B5" s="37"/>
      <c r="C5" s="37"/>
      <c r="D5" s="37"/>
    </row>
    <row r="6" spans="1:4" s="3" customFormat="1" ht="21.75">
      <c r="A6" s="25" t="s">
        <v>98</v>
      </c>
      <c r="B6" s="26"/>
      <c r="C6" s="26"/>
      <c r="D6" s="26"/>
    </row>
    <row r="7" spans="1:6" s="3" customFormat="1" ht="21.75">
      <c r="A7" s="20" t="s">
        <v>30</v>
      </c>
      <c r="B7" s="21">
        <v>192.83</v>
      </c>
      <c r="C7" s="21">
        <v>203.83</v>
      </c>
      <c r="D7" s="21">
        <f>ROUNDUP((SUM(B7:C7))/2,2)</f>
        <v>198.33</v>
      </c>
      <c r="F7" s="22"/>
    </row>
    <row r="8" spans="1:6" s="3" customFormat="1" ht="21.75">
      <c r="A8" s="20" t="s">
        <v>31</v>
      </c>
      <c r="B8" s="21">
        <v>283.4</v>
      </c>
      <c r="C8" s="21">
        <v>248.17000000000002</v>
      </c>
      <c r="D8" s="21">
        <f>ROUNDUP((SUM(B8:C8))/2,2)</f>
        <v>265.78999999999996</v>
      </c>
      <c r="F8" s="22"/>
    </row>
    <row r="9" spans="1:6" s="3" customFormat="1" ht="21.75">
      <c r="A9" s="20" t="s">
        <v>32</v>
      </c>
      <c r="B9" s="21">
        <v>177.78</v>
      </c>
      <c r="C9" s="21">
        <v>168.67</v>
      </c>
      <c r="D9" s="21">
        <f>ROUNDUP((SUM(B9:C9))/2,2)</f>
        <v>173.23</v>
      </c>
      <c r="F9" s="22"/>
    </row>
    <row r="10" spans="1:6" s="3" customFormat="1" ht="21.75">
      <c r="A10" s="20" t="s">
        <v>33</v>
      </c>
      <c r="B10" s="21">
        <v>52.66</v>
      </c>
      <c r="C10" s="21">
        <v>59.730000000000004</v>
      </c>
      <c r="D10" s="21">
        <f>ROUNDUP((SUM(B10:C10))/2,2)</f>
        <v>56.199999999999996</v>
      </c>
      <c r="F10" s="22"/>
    </row>
    <row r="11" spans="1:6" s="3" customFormat="1" ht="21.75">
      <c r="A11" s="13" t="s">
        <v>121</v>
      </c>
      <c r="B11" s="32"/>
      <c r="C11" s="32"/>
      <c r="D11" s="32"/>
      <c r="F11" s="22"/>
    </row>
    <row r="12" spans="1:6" s="3" customFormat="1" ht="21.75">
      <c r="A12" s="7" t="s">
        <v>109</v>
      </c>
      <c r="B12" s="21">
        <v>191.06</v>
      </c>
      <c r="C12" s="21">
        <v>143.68</v>
      </c>
      <c r="D12" s="21">
        <f aca="true" t="shared" si="0" ref="D12:D20">ROUNDUP((SUM(B12:C12)/2),2)</f>
        <v>167.37</v>
      </c>
      <c r="F12" s="22"/>
    </row>
    <row r="13" spans="1:6" s="3" customFormat="1" ht="21.75">
      <c r="A13" s="20" t="s">
        <v>110</v>
      </c>
      <c r="B13" s="21">
        <v>79.02000000000001</v>
      </c>
      <c r="C13" s="21">
        <v>109.73</v>
      </c>
      <c r="D13" s="21">
        <f t="shared" si="0"/>
        <v>94.38000000000001</v>
      </c>
      <c r="F13" s="22"/>
    </row>
    <row r="14" spans="1:6" s="3" customFormat="1" ht="21.75">
      <c r="A14" s="20" t="s">
        <v>111</v>
      </c>
      <c r="B14" s="21">
        <v>974.9000000000001</v>
      </c>
      <c r="C14" s="21">
        <v>504.9699999999999</v>
      </c>
      <c r="D14" s="21">
        <f t="shared" si="0"/>
        <v>739.9399999999999</v>
      </c>
      <c r="F14" s="22"/>
    </row>
    <row r="15" spans="1:6" s="3" customFormat="1" ht="21.75">
      <c r="A15" s="20" t="s">
        <v>112</v>
      </c>
      <c r="B15" s="21">
        <v>215.57999999999998</v>
      </c>
      <c r="C15" s="21">
        <v>301.28</v>
      </c>
      <c r="D15" s="21">
        <f t="shared" si="0"/>
        <v>258.43</v>
      </c>
      <c r="F15" s="22"/>
    </row>
    <row r="16" spans="1:6" s="3" customFormat="1" ht="21.75">
      <c r="A16" s="20" t="s">
        <v>113</v>
      </c>
      <c r="B16" s="21">
        <v>87.56</v>
      </c>
      <c r="C16" s="21">
        <v>35.88999999999999</v>
      </c>
      <c r="D16" s="21">
        <f t="shared" si="0"/>
        <v>61.73</v>
      </c>
      <c r="F16" s="22"/>
    </row>
    <row r="17" spans="1:6" s="3" customFormat="1" ht="21.75">
      <c r="A17" s="20" t="s">
        <v>114</v>
      </c>
      <c r="B17" s="21">
        <v>77.67</v>
      </c>
      <c r="C17" s="21">
        <v>52.900000000000006</v>
      </c>
      <c r="D17" s="21">
        <f t="shared" si="0"/>
        <v>65.29</v>
      </c>
      <c r="F17" s="22"/>
    </row>
    <row r="18" spans="1:6" s="3" customFormat="1" ht="21.75">
      <c r="A18" s="20" t="s">
        <v>115</v>
      </c>
      <c r="B18" s="21">
        <v>307.13</v>
      </c>
      <c r="C18" s="21">
        <v>224.72</v>
      </c>
      <c r="D18" s="21">
        <f t="shared" si="0"/>
        <v>265.93</v>
      </c>
      <c r="F18" s="22"/>
    </row>
    <row r="19" spans="1:6" s="3" customFormat="1" ht="21.75">
      <c r="A19" s="20" t="s">
        <v>116</v>
      </c>
      <c r="B19" s="21">
        <v>177.89</v>
      </c>
      <c r="C19" s="21">
        <v>193.34000000000003</v>
      </c>
      <c r="D19" s="21">
        <f t="shared" si="0"/>
        <v>185.62</v>
      </c>
      <c r="F19" s="22"/>
    </row>
    <row r="20" spans="1:6" s="3" customFormat="1" ht="21.75">
      <c r="A20" s="20" t="s">
        <v>117</v>
      </c>
      <c r="B20" s="21">
        <v>54.06</v>
      </c>
      <c r="C20" s="21">
        <v>54.94</v>
      </c>
      <c r="D20" s="21">
        <f t="shared" si="0"/>
        <v>54.5</v>
      </c>
      <c r="F20" s="22"/>
    </row>
    <row r="21" spans="1:6" s="5" customFormat="1" ht="21.75">
      <c r="A21" s="13" t="s">
        <v>4</v>
      </c>
      <c r="B21" s="14">
        <f>SUM(B7:B20)</f>
        <v>2871.54</v>
      </c>
      <c r="C21" s="14">
        <f>SUM(C7:C20)</f>
        <v>2301.85</v>
      </c>
      <c r="D21" s="14">
        <f>SUM(D7:D20)</f>
        <v>2586.74</v>
      </c>
      <c r="F21" s="22"/>
    </row>
    <row r="22" spans="1:6" s="5" customFormat="1" ht="21.75">
      <c r="A22" s="37" t="s">
        <v>5</v>
      </c>
      <c r="B22" s="37"/>
      <c r="C22" s="37"/>
      <c r="D22" s="37"/>
      <c r="F22" s="22"/>
    </row>
    <row r="23" spans="1:6" s="3" customFormat="1" ht="21.75">
      <c r="A23" s="25" t="s">
        <v>90</v>
      </c>
      <c r="B23" s="26"/>
      <c r="C23" s="26"/>
      <c r="D23" s="26"/>
      <c r="F23" s="22"/>
    </row>
    <row r="24" spans="1:6" s="3" customFormat="1" ht="21.75">
      <c r="A24" s="7" t="s">
        <v>34</v>
      </c>
      <c r="B24" s="8">
        <v>244.5</v>
      </c>
      <c r="C24" s="8">
        <v>202.94</v>
      </c>
      <c r="D24" s="21">
        <f>ROUNDUP((SUM(B24:C24))/2,2)</f>
        <v>223.72</v>
      </c>
      <c r="F24" s="22"/>
    </row>
    <row r="25" spans="1:6" s="3" customFormat="1" ht="21.75">
      <c r="A25" s="7" t="s">
        <v>35</v>
      </c>
      <c r="B25" s="8">
        <v>40.56</v>
      </c>
      <c r="C25" s="8">
        <v>50.61</v>
      </c>
      <c r="D25" s="21">
        <f>ROUNDUP((SUM(B25:C25))/2,2)</f>
        <v>45.589999999999996</v>
      </c>
      <c r="F25" s="22"/>
    </row>
    <row r="26" spans="1:6" s="3" customFormat="1" ht="21.75">
      <c r="A26" s="7" t="s">
        <v>78</v>
      </c>
      <c r="B26" s="8">
        <v>18.39</v>
      </c>
      <c r="C26" s="8">
        <v>26.11</v>
      </c>
      <c r="D26" s="21">
        <f>ROUNDUP((SUM(B26:C26))/2,2)</f>
        <v>22.25</v>
      </c>
      <c r="F26" s="22"/>
    </row>
    <row r="27" spans="1:6" s="3" customFormat="1" ht="21.75">
      <c r="A27" s="7" t="s">
        <v>36</v>
      </c>
      <c r="B27" s="8">
        <v>22.5</v>
      </c>
      <c r="C27" s="8">
        <v>27.61</v>
      </c>
      <c r="D27" s="21">
        <f>ROUNDUP((SUM(B27:C27))/2,2)</f>
        <v>25.060000000000002</v>
      </c>
      <c r="F27" s="22"/>
    </row>
    <row r="28" spans="1:6" s="3" customFormat="1" ht="21.75">
      <c r="A28" s="7" t="s">
        <v>79</v>
      </c>
      <c r="B28" s="8">
        <v>10</v>
      </c>
      <c r="C28" s="8">
        <v>18.5</v>
      </c>
      <c r="D28" s="21">
        <f>ROUNDUP((SUM(B28:C28))/2,2)</f>
        <v>14.25</v>
      </c>
      <c r="F28" s="22"/>
    </row>
    <row r="29" spans="1:6" s="3" customFormat="1" ht="21.75">
      <c r="A29" s="13" t="s">
        <v>121</v>
      </c>
      <c r="B29" s="33"/>
      <c r="C29" s="33"/>
      <c r="D29" s="32"/>
      <c r="F29" s="22"/>
    </row>
    <row r="30" spans="1:6" s="3" customFormat="1" ht="21.75">
      <c r="A30" s="7" t="s">
        <v>109</v>
      </c>
      <c r="B30" s="8">
        <v>24.33</v>
      </c>
      <c r="C30" s="8">
        <v>31.5</v>
      </c>
      <c r="D30" s="21">
        <f aca="true" t="shared" si="1" ref="D30:D38">ROUNDUP((SUM(B30:C30)/2),2)</f>
        <v>27.92</v>
      </c>
      <c r="F30" s="22"/>
    </row>
    <row r="31" spans="1:6" s="3" customFormat="1" ht="21.75">
      <c r="A31" s="20" t="s">
        <v>110</v>
      </c>
      <c r="B31" s="8">
        <v>33.510000000000005</v>
      </c>
      <c r="C31" s="8">
        <v>15.84</v>
      </c>
      <c r="D31" s="21">
        <f t="shared" si="1"/>
        <v>24.680000000000003</v>
      </c>
      <c r="F31" s="22"/>
    </row>
    <row r="32" spans="1:6" s="3" customFormat="1" ht="21.75">
      <c r="A32" s="7" t="s">
        <v>111</v>
      </c>
      <c r="B32" s="8">
        <v>150</v>
      </c>
      <c r="C32" s="8">
        <v>94.78</v>
      </c>
      <c r="D32" s="21">
        <f t="shared" si="1"/>
        <v>122.39</v>
      </c>
      <c r="F32" s="22"/>
    </row>
    <row r="33" spans="1:6" s="3" customFormat="1" ht="21.75">
      <c r="A33" s="7" t="s">
        <v>112</v>
      </c>
      <c r="B33" s="8">
        <v>64.24000000000001</v>
      </c>
      <c r="C33" s="8">
        <v>58.13000000000001</v>
      </c>
      <c r="D33" s="21">
        <f t="shared" si="1"/>
        <v>61.19</v>
      </c>
      <c r="F33" s="22"/>
    </row>
    <row r="34" spans="1:6" s="3" customFormat="1" ht="21.75">
      <c r="A34" s="7" t="s">
        <v>113</v>
      </c>
      <c r="B34" s="8">
        <v>28.009999999999998</v>
      </c>
      <c r="C34" s="8">
        <v>14.32</v>
      </c>
      <c r="D34" s="21">
        <f t="shared" si="1"/>
        <v>21.17</v>
      </c>
      <c r="F34" s="22"/>
    </row>
    <row r="35" spans="1:6" s="3" customFormat="1" ht="21.75">
      <c r="A35" s="7" t="s">
        <v>114</v>
      </c>
      <c r="B35" s="8">
        <v>5.220000000000001</v>
      </c>
      <c r="C35" s="8">
        <v>2.33</v>
      </c>
      <c r="D35" s="21">
        <f t="shared" si="1"/>
        <v>3.78</v>
      </c>
      <c r="F35" s="22"/>
    </row>
    <row r="36" spans="1:6" s="3" customFormat="1" ht="21.75">
      <c r="A36" s="7" t="s">
        <v>115</v>
      </c>
      <c r="B36" s="8">
        <v>69.17</v>
      </c>
      <c r="C36" s="8">
        <v>47.51</v>
      </c>
      <c r="D36" s="21">
        <f t="shared" si="1"/>
        <v>58.34</v>
      </c>
      <c r="F36" s="22"/>
    </row>
    <row r="37" spans="1:6" s="3" customFormat="1" ht="21.75">
      <c r="A37" s="7" t="s">
        <v>116</v>
      </c>
      <c r="B37" s="8">
        <v>0.17</v>
      </c>
      <c r="C37" s="8">
        <v>25.11</v>
      </c>
      <c r="D37" s="21">
        <f t="shared" si="1"/>
        <v>12.64</v>
      </c>
      <c r="F37" s="22"/>
    </row>
    <row r="38" spans="1:6" s="3" customFormat="1" ht="21.75">
      <c r="A38" s="7" t="s">
        <v>117</v>
      </c>
      <c r="B38" s="8">
        <v>17.73</v>
      </c>
      <c r="C38" s="8">
        <v>9.34</v>
      </c>
      <c r="D38" s="21">
        <f t="shared" si="1"/>
        <v>13.54</v>
      </c>
      <c r="F38" s="22"/>
    </row>
    <row r="39" spans="1:6" s="3" customFormat="1" ht="21.75">
      <c r="A39" s="13" t="s">
        <v>122</v>
      </c>
      <c r="B39" s="33"/>
      <c r="C39" s="33"/>
      <c r="D39" s="32"/>
      <c r="F39" s="22"/>
    </row>
    <row r="40" spans="1:6" s="3" customFormat="1" ht="21.75">
      <c r="A40" s="7" t="s">
        <v>123</v>
      </c>
      <c r="B40" s="8">
        <v>7</v>
      </c>
      <c r="C40" s="8">
        <v>5.109999999999999</v>
      </c>
      <c r="D40" s="21">
        <f>ROUNDUP((SUM(B40:C40)/2),2)</f>
        <v>6.06</v>
      </c>
      <c r="F40" s="22"/>
    </row>
    <row r="41" spans="1:6" s="3" customFormat="1" ht="21.75">
      <c r="A41" s="7" t="s">
        <v>118</v>
      </c>
      <c r="B41" s="8">
        <v>293.18</v>
      </c>
      <c r="C41" s="8">
        <v>201.44</v>
      </c>
      <c r="D41" s="21">
        <f>ROUNDUP((SUM(B41:C41)/2),2)</f>
        <v>247.31</v>
      </c>
      <c r="F41" s="22"/>
    </row>
    <row r="42" spans="1:6" s="3" customFormat="1" ht="21.75">
      <c r="A42" s="7" t="s">
        <v>119</v>
      </c>
      <c r="B42" s="8">
        <v>11.5</v>
      </c>
      <c r="C42" s="8">
        <v>2.5</v>
      </c>
      <c r="D42" s="21">
        <f>ROUNDUP((SUM(B42:C42)/2),2)</f>
        <v>7</v>
      </c>
      <c r="F42" s="22"/>
    </row>
    <row r="43" spans="1:6" s="3" customFormat="1" ht="21.75">
      <c r="A43" s="7" t="s">
        <v>120</v>
      </c>
      <c r="B43" s="8">
        <v>16.72</v>
      </c>
      <c r="C43" s="8">
        <v>13.61</v>
      </c>
      <c r="D43" s="21">
        <f>ROUNDUP((SUM(B43:C43)/2),2)</f>
        <v>15.17</v>
      </c>
      <c r="F43" s="22"/>
    </row>
    <row r="44" spans="1:6" s="3" customFormat="1" ht="21.75">
      <c r="A44" s="25" t="s">
        <v>124</v>
      </c>
      <c r="B44" s="26"/>
      <c r="C44" s="26"/>
      <c r="D44" s="26"/>
      <c r="F44" s="22"/>
    </row>
    <row r="45" spans="1:6" s="3" customFormat="1" ht="21.75">
      <c r="A45" s="7" t="s">
        <v>126</v>
      </c>
      <c r="B45" s="9">
        <v>0</v>
      </c>
      <c r="C45" s="9">
        <v>0.33</v>
      </c>
      <c r="D45" s="21">
        <f>ROUNDUP((SUM(B45:C45))/2,2)</f>
        <v>0.17</v>
      </c>
      <c r="F45" s="22"/>
    </row>
    <row r="46" spans="1:6" s="3" customFormat="1" ht="21.75">
      <c r="A46" s="15" t="s">
        <v>6</v>
      </c>
      <c r="B46" s="14">
        <f>SUM(B24:B45)</f>
        <v>1056.73</v>
      </c>
      <c r="C46" s="14">
        <f>SUM(C24:C45)</f>
        <v>847.6200000000001</v>
      </c>
      <c r="D46" s="14">
        <f>SUM(D24:D45)</f>
        <v>952.2299999999998</v>
      </c>
      <c r="F46" s="22"/>
    </row>
    <row r="47" spans="1:6" s="5" customFormat="1" ht="21.75">
      <c r="A47" s="37" t="s">
        <v>29</v>
      </c>
      <c r="B47" s="37"/>
      <c r="C47" s="37"/>
      <c r="D47" s="37"/>
      <c r="F47" s="22"/>
    </row>
    <row r="48" spans="1:6" s="3" customFormat="1" ht="21.75">
      <c r="A48" s="25" t="s">
        <v>97</v>
      </c>
      <c r="B48" s="26"/>
      <c r="C48" s="26"/>
      <c r="D48" s="26"/>
      <c r="F48" s="22"/>
    </row>
    <row r="49" spans="1:6" s="3" customFormat="1" ht="21.75">
      <c r="A49" s="7" t="s">
        <v>37</v>
      </c>
      <c r="B49" s="9">
        <v>251.82999999999998</v>
      </c>
      <c r="C49" s="9">
        <v>242.17000000000002</v>
      </c>
      <c r="D49" s="21">
        <f aca="true" t="shared" si="2" ref="D49:D54">ROUNDUP((SUM(B49:C49))/2,2)</f>
        <v>247</v>
      </c>
      <c r="F49" s="22"/>
    </row>
    <row r="50" spans="1:6" s="3" customFormat="1" ht="21.75">
      <c r="A50" s="7" t="s">
        <v>38</v>
      </c>
      <c r="B50" s="9">
        <v>728.2800000000001</v>
      </c>
      <c r="C50" s="9">
        <v>741.22</v>
      </c>
      <c r="D50" s="21">
        <f t="shared" si="2"/>
        <v>734.75</v>
      </c>
      <c r="F50" s="22"/>
    </row>
    <row r="51" spans="1:6" s="3" customFormat="1" ht="21.75">
      <c r="A51" s="7" t="s">
        <v>39</v>
      </c>
      <c r="B51" s="9">
        <v>399.40999999999997</v>
      </c>
      <c r="C51" s="9">
        <v>445.93</v>
      </c>
      <c r="D51" s="21">
        <f t="shared" si="2"/>
        <v>422.67</v>
      </c>
      <c r="F51" s="22"/>
    </row>
    <row r="52" spans="1:6" s="3" customFormat="1" ht="21.75">
      <c r="A52" s="7" t="s">
        <v>41</v>
      </c>
      <c r="B52" s="9">
        <v>89.34</v>
      </c>
      <c r="C52" s="9">
        <v>77.78</v>
      </c>
      <c r="D52" s="21">
        <f t="shared" si="2"/>
        <v>83.56</v>
      </c>
      <c r="F52" s="22"/>
    </row>
    <row r="53" spans="1:6" s="3" customFormat="1" ht="21.75">
      <c r="A53" s="7" t="s">
        <v>42</v>
      </c>
      <c r="B53" s="9">
        <v>63.67</v>
      </c>
      <c r="C53" s="9">
        <v>53.33</v>
      </c>
      <c r="D53" s="21">
        <f t="shared" si="2"/>
        <v>58.5</v>
      </c>
      <c r="F53" s="22"/>
    </row>
    <row r="54" spans="1:6" s="3" customFormat="1" ht="21.75">
      <c r="A54" s="7" t="s">
        <v>40</v>
      </c>
      <c r="B54" s="9">
        <v>334.17</v>
      </c>
      <c r="C54" s="9">
        <v>323.87999999999994</v>
      </c>
      <c r="D54" s="21">
        <f t="shared" si="2"/>
        <v>329.03</v>
      </c>
      <c r="F54" s="22"/>
    </row>
    <row r="55" spans="1:6" s="3" customFormat="1" ht="21.75">
      <c r="A55" s="25" t="s">
        <v>96</v>
      </c>
      <c r="B55" s="27"/>
      <c r="C55" s="27"/>
      <c r="D55" s="28"/>
      <c r="F55" s="22"/>
    </row>
    <row r="56" spans="1:6" s="3" customFormat="1" ht="21.75">
      <c r="A56" s="7" t="s">
        <v>96</v>
      </c>
      <c r="B56" s="9">
        <v>1128.62</v>
      </c>
      <c r="C56" s="9">
        <v>1177.56</v>
      </c>
      <c r="D56" s="21">
        <f>ROUNDUP((SUM(B56:C56))/2,2)</f>
        <v>1153.09</v>
      </c>
      <c r="F56" s="22"/>
    </row>
    <row r="57" spans="1:6" s="3" customFormat="1" ht="21.75">
      <c r="A57" s="29" t="s">
        <v>90</v>
      </c>
      <c r="B57" s="27"/>
      <c r="C57" s="27"/>
      <c r="D57" s="28"/>
      <c r="F57" s="22"/>
    </row>
    <row r="58" spans="1:6" s="3" customFormat="1" ht="21.75">
      <c r="A58" s="7" t="s">
        <v>80</v>
      </c>
      <c r="B58" s="9">
        <v>10.5</v>
      </c>
      <c r="C58" s="9">
        <v>11.33</v>
      </c>
      <c r="D58" s="21">
        <f>ROUNDUP((SUM(B58:C58))/2,2)</f>
        <v>10.92</v>
      </c>
      <c r="F58" s="22"/>
    </row>
    <row r="59" spans="1:6" s="3" customFormat="1" ht="21.75">
      <c r="A59" s="25" t="s">
        <v>94</v>
      </c>
      <c r="B59" s="26"/>
      <c r="C59" s="26"/>
      <c r="D59" s="26"/>
      <c r="F59" s="22"/>
    </row>
    <row r="60" spans="1:6" s="3" customFormat="1" ht="21.75">
      <c r="A60" s="7" t="s">
        <v>94</v>
      </c>
      <c r="B60" s="9">
        <v>60.75</v>
      </c>
      <c r="C60" s="9">
        <v>40.75</v>
      </c>
      <c r="D60" s="21">
        <f>ROUNDUP((SUM(B60:C60))/2,2)</f>
        <v>50.75</v>
      </c>
      <c r="F60" s="22"/>
    </row>
    <row r="61" spans="1:6" s="3" customFormat="1" ht="21.75">
      <c r="A61" s="25" t="s">
        <v>95</v>
      </c>
      <c r="B61" s="26"/>
      <c r="C61" s="26"/>
      <c r="D61" s="26"/>
      <c r="F61" s="22"/>
    </row>
    <row r="62" spans="1:6" s="3" customFormat="1" ht="21.75">
      <c r="A62" s="7" t="s">
        <v>95</v>
      </c>
      <c r="B62" s="9">
        <v>3.75</v>
      </c>
      <c r="C62" s="9">
        <v>3</v>
      </c>
      <c r="D62" s="21">
        <f>ROUNDUP((SUM(B62:C62))/2,2)</f>
        <v>3.38</v>
      </c>
      <c r="F62" s="22"/>
    </row>
    <row r="63" spans="1:6" s="3" customFormat="1" ht="21.75">
      <c r="A63" s="15" t="s">
        <v>7</v>
      </c>
      <c r="B63" s="19">
        <f>SUM(B49:B62)</f>
        <v>3070.3199999999997</v>
      </c>
      <c r="C63" s="19">
        <f>SUM(C49:C62)</f>
        <v>3116.95</v>
      </c>
      <c r="D63" s="19">
        <f>SUM(D49:D62)</f>
        <v>3093.65</v>
      </c>
      <c r="F63" s="22"/>
    </row>
    <row r="64" spans="1:6" s="5" customFormat="1" ht="21.75">
      <c r="A64" s="37" t="s">
        <v>28</v>
      </c>
      <c r="B64" s="37"/>
      <c r="C64" s="37"/>
      <c r="D64" s="37"/>
      <c r="F64" s="22"/>
    </row>
    <row r="65" spans="1:6" s="3" customFormat="1" ht="21.75">
      <c r="A65" s="25" t="s">
        <v>99</v>
      </c>
      <c r="B65" s="27"/>
      <c r="C65" s="27"/>
      <c r="D65" s="28"/>
      <c r="F65" s="22"/>
    </row>
    <row r="66" spans="1:6" s="3" customFormat="1" ht="21.75">
      <c r="A66" s="7" t="s">
        <v>48</v>
      </c>
      <c r="B66" s="9">
        <v>12.72</v>
      </c>
      <c r="C66" s="9">
        <v>13.17</v>
      </c>
      <c r="D66" s="21">
        <f aca="true" t="shared" si="3" ref="D66:D74">ROUNDUP((SUM(B66:C66))/2,2)</f>
        <v>12.95</v>
      </c>
      <c r="F66" s="22"/>
    </row>
    <row r="67" spans="1:6" s="3" customFormat="1" ht="21.75">
      <c r="A67" s="7" t="s">
        <v>81</v>
      </c>
      <c r="B67" s="9">
        <v>87.72</v>
      </c>
      <c r="C67" s="9">
        <v>139.61</v>
      </c>
      <c r="D67" s="21">
        <f t="shared" si="3"/>
        <v>113.67</v>
      </c>
      <c r="F67" s="22"/>
    </row>
    <row r="68" spans="1:6" s="3" customFormat="1" ht="21.75">
      <c r="A68" s="7" t="s">
        <v>49</v>
      </c>
      <c r="B68" s="9">
        <v>120.72</v>
      </c>
      <c r="C68" s="9">
        <v>211.5</v>
      </c>
      <c r="D68" s="21">
        <f t="shared" si="3"/>
        <v>166.11</v>
      </c>
      <c r="F68" s="22"/>
    </row>
    <row r="69" spans="1:6" s="3" customFormat="1" ht="21.75">
      <c r="A69" s="7" t="s">
        <v>43</v>
      </c>
      <c r="B69" s="9">
        <v>206.11</v>
      </c>
      <c r="C69" s="9">
        <v>94.34</v>
      </c>
      <c r="D69" s="21">
        <f t="shared" si="3"/>
        <v>150.23</v>
      </c>
      <c r="F69" s="22"/>
    </row>
    <row r="70" spans="1:6" s="3" customFormat="1" ht="21.75">
      <c r="A70" s="7" t="s">
        <v>44</v>
      </c>
      <c r="B70" s="9">
        <v>274.05</v>
      </c>
      <c r="C70" s="9">
        <v>228.49</v>
      </c>
      <c r="D70" s="21">
        <f t="shared" si="3"/>
        <v>251.27</v>
      </c>
      <c r="F70" s="22"/>
    </row>
    <row r="71" spans="1:6" s="3" customFormat="1" ht="21.75">
      <c r="A71" s="7" t="s">
        <v>82</v>
      </c>
      <c r="B71" s="9">
        <v>36.83</v>
      </c>
      <c r="C71" s="9">
        <v>56.989999999999995</v>
      </c>
      <c r="D71" s="21">
        <f t="shared" si="3"/>
        <v>46.91</v>
      </c>
      <c r="F71" s="22"/>
    </row>
    <row r="72" spans="1:6" s="3" customFormat="1" ht="21.75">
      <c r="A72" s="7" t="s">
        <v>45</v>
      </c>
      <c r="B72" s="9">
        <v>76.44</v>
      </c>
      <c r="C72" s="9">
        <v>108.28</v>
      </c>
      <c r="D72" s="21">
        <f t="shared" si="3"/>
        <v>92.36</v>
      </c>
      <c r="F72" s="22"/>
    </row>
    <row r="73" spans="1:6" s="3" customFormat="1" ht="21.75">
      <c r="A73" s="7" t="s">
        <v>46</v>
      </c>
      <c r="B73" s="9">
        <v>101.39</v>
      </c>
      <c r="C73" s="9">
        <v>70.56</v>
      </c>
      <c r="D73" s="21">
        <f t="shared" si="3"/>
        <v>85.98</v>
      </c>
      <c r="F73" s="22"/>
    </row>
    <row r="74" spans="1:6" s="3" customFormat="1" ht="21.75">
      <c r="A74" s="7" t="s">
        <v>47</v>
      </c>
      <c r="B74" s="9">
        <v>152.83</v>
      </c>
      <c r="C74" s="9">
        <v>212.78000000000003</v>
      </c>
      <c r="D74" s="21">
        <f t="shared" si="3"/>
        <v>182.81</v>
      </c>
      <c r="F74" s="22"/>
    </row>
    <row r="75" spans="1:6" s="3" customFormat="1" ht="21.75">
      <c r="A75" s="25" t="s">
        <v>86</v>
      </c>
      <c r="B75" s="26"/>
      <c r="C75" s="26"/>
      <c r="D75" s="26"/>
      <c r="F75" s="22"/>
    </row>
    <row r="76" spans="1:6" s="3" customFormat="1" ht="21.75">
      <c r="A76" s="23" t="s">
        <v>69</v>
      </c>
      <c r="B76" s="9">
        <v>65.83</v>
      </c>
      <c r="C76" s="9">
        <v>44.95</v>
      </c>
      <c r="D76" s="21">
        <f>ROUNDUP((SUM(B76:C76))/2,2)</f>
        <v>55.39</v>
      </c>
      <c r="F76" s="22"/>
    </row>
    <row r="77" spans="1:6" s="3" customFormat="1" ht="21.75">
      <c r="A77" s="7" t="s">
        <v>67</v>
      </c>
      <c r="B77" s="9">
        <v>22.66</v>
      </c>
      <c r="C77" s="9">
        <v>28.33</v>
      </c>
      <c r="D77" s="21">
        <f>ROUNDUP((SUM(B77:C77))/2,2)</f>
        <v>25.5</v>
      </c>
      <c r="F77" s="22"/>
    </row>
    <row r="78" spans="1:6" s="3" customFormat="1" ht="21.75">
      <c r="A78" s="25" t="s">
        <v>100</v>
      </c>
      <c r="B78" s="26"/>
      <c r="C78" s="26"/>
      <c r="D78" s="26"/>
      <c r="F78" s="22"/>
    </row>
    <row r="79" spans="1:6" s="3" customFormat="1" ht="21.75">
      <c r="A79" s="7" t="s">
        <v>83</v>
      </c>
      <c r="B79" s="9">
        <v>12.75</v>
      </c>
      <c r="C79" s="9">
        <v>7.25</v>
      </c>
      <c r="D79" s="21">
        <f>ROUNDUP((SUM(B79:C79))/2,2)</f>
        <v>10</v>
      </c>
      <c r="F79" s="22"/>
    </row>
    <row r="80" spans="1:6" s="3" customFormat="1" ht="21.75">
      <c r="A80" s="7" t="s">
        <v>43</v>
      </c>
      <c r="B80" s="9">
        <v>9.25</v>
      </c>
      <c r="C80" s="9">
        <v>2.25</v>
      </c>
      <c r="D80" s="21">
        <f>ROUNDUP((SUM(B80:C80))/2,2)</f>
        <v>5.75</v>
      </c>
      <c r="F80" s="22"/>
    </row>
    <row r="81" spans="1:6" s="3" customFormat="1" ht="21.75">
      <c r="A81" s="7" t="s">
        <v>44</v>
      </c>
      <c r="B81" s="9">
        <v>2.83</v>
      </c>
      <c r="C81" s="9">
        <v>1.08</v>
      </c>
      <c r="D81" s="21">
        <f>ROUNDUP((SUM(B81:C81))/2,2)</f>
        <v>1.96</v>
      </c>
      <c r="F81" s="22"/>
    </row>
    <row r="82" spans="1:6" s="3" customFormat="1" ht="21.75">
      <c r="A82" s="25" t="s">
        <v>101</v>
      </c>
      <c r="B82" s="26"/>
      <c r="C82" s="26"/>
      <c r="D82" s="26"/>
      <c r="F82" s="22"/>
    </row>
    <row r="83" spans="1:6" s="3" customFormat="1" ht="21.75">
      <c r="A83" s="7" t="s">
        <v>83</v>
      </c>
      <c r="B83" s="9">
        <v>3.33</v>
      </c>
      <c r="C83" s="9">
        <v>3</v>
      </c>
      <c r="D83" s="21">
        <f>ROUNDUP((SUM(B83:C83))/2,2)</f>
        <v>3.17</v>
      </c>
      <c r="F83" s="22"/>
    </row>
    <row r="84" spans="1:6" s="3" customFormat="1" ht="21.75">
      <c r="A84" s="25" t="s">
        <v>84</v>
      </c>
      <c r="B84" s="26"/>
      <c r="C84" s="26"/>
      <c r="D84" s="26"/>
      <c r="F84" s="22"/>
    </row>
    <row r="85" spans="1:6" s="3" customFormat="1" ht="21.75">
      <c r="A85" s="7" t="s">
        <v>44</v>
      </c>
      <c r="B85" s="9">
        <v>1.17</v>
      </c>
      <c r="C85" s="9">
        <v>1.17</v>
      </c>
      <c r="D85" s="21">
        <f>ROUNDUP((SUM(B85:C85))/2,2)</f>
        <v>1.17</v>
      </c>
      <c r="F85" s="22"/>
    </row>
    <row r="86" spans="1:6" s="3" customFormat="1" ht="21.75">
      <c r="A86" s="25" t="s">
        <v>124</v>
      </c>
      <c r="B86" s="26"/>
      <c r="C86" s="26"/>
      <c r="D86" s="26"/>
      <c r="F86" s="22"/>
    </row>
    <row r="87" spans="1:6" s="3" customFormat="1" ht="21.75">
      <c r="A87" s="7" t="s">
        <v>125</v>
      </c>
      <c r="B87" s="9">
        <v>0.17</v>
      </c>
      <c r="C87" s="9">
        <v>0</v>
      </c>
      <c r="D87" s="21">
        <f>ROUNDUP((SUM(B87:C87))/2,2)</f>
        <v>0.09</v>
      </c>
      <c r="F87" s="22"/>
    </row>
    <row r="88" spans="1:6" s="3" customFormat="1" ht="21.75">
      <c r="A88" s="15" t="s">
        <v>8</v>
      </c>
      <c r="B88" s="19">
        <f>SUM(B66:B87)</f>
        <v>1186.8</v>
      </c>
      <c r="C88" s="19">
        <f>SUM(C66:C87)</f>
        <v>1223.75</v>
      </c>
      <c r="D88" s="19">
        <f>SUM(D66:D87)</f>
        <v>1205.3200000000002</v>
      </c>
      <c r="F88" s="22"/>
    </row>
    <row r="89" spans="1:6" s="5" customFormat="1" ht="21.75">
      <c r="A89" s="37" t="s">
        <v>9</v>
      </c>
      <c r="B89" s="37"/>
      <c r="C89" s="37"/>
      <c r="D89" s="37"/>
      <c r="F89" s="22"/>
    </row>
    <row r="90" spans="1:6" s="3" customFormat="1" ht="21.75">
      <c r="A90" s="30" t="s">
        <v>85</v>
      </c>
      <c r="B90" s="27"/>
      <c r="C90" s="27"/>
      <c r="D90" s="31"/>
      <c r="F90" s="22"/>
    </row>
    <row r="91" spans="1:6" s="3" customFormat="1" ht="21.75">
      <c r="A91" s="7" t="s">
        <v>102</v>
      </c>
      <c r="B91" s="9">
        <v>92.55</v>
      </c>
      <c r="C91" s="9">
        <v>93.22</v>
      </c>
      <c r="D91" s="21">
        <f>ROUNDUP((SUM(B91:C91))/2,2)</f>
        <v>92.89</v>
      </c>
      <c r="F91" s="22"/>
    </row>
    <row r="92" spans="1:6" s="3" customFormat="1" ht="21.75">
      <c r="A92" s="7" t="s">
        <v>103</v>
      </c>
      <c r="B92" s="9">
        <v>45.55</v>
      </c>
      <c r="C92" s="9">
        <v>49</v>
      </c>
      <c r="D92" s="21">
        <f>ROUNDUP((SUM(B92:C92))/2,2)</f>
        <v>47.28</v>
      </c>
      <c r="F92" s="22"/>
    </row>
    <row r="93" spans="1:6" s="3" customFormat="1" ht="21.75">
      <c r="A93" s="7" t="s">
        <v>104</v>
      </c>
      <c r="B93" s="9">
        <v>5</v>
      </c>
      <c r="C93" s="9">
        <v>9.33</v>
      </c>
      <c r="D93" s="21">
        <f>ROUNDUP((SUM(B93:C93))/2,2)</f>
        <v>7.17</v>
      </c>
      <c r="F93" s="22"/>
    </row>
    <row r="94" spans="1:6" s="3" customFormat="1" ht="21.75">
      <c r="A94" s="7" t="s">
        <v>105</v>
      </c>
      <c r="B94" s="9">
        <v>7</v>
      </c>
      <c r="C94" s="9">
        <v>8</v>
      </c>
      <c r="D94" s="21">
        <f>ROUNDUP((SUM(B94:C94))/2,2)</f>
        <v>7.5</v>
      </c>
      <c r="F94" s="22"/>
    </row>
    <row r="95" spans="1:6" s="3" customFormat="1" ht="21.75">
      <c r="A95" s="7" t="s">
        <v>106</v>
      </c>
      <c r="B95" s="9">
        <v>8.5</v>
      </c>
      <c r="C95" s="9">
        <v>8</v>
      </c>
      <c r="D95" s="21">
        <f>ROUNDUP((SUM(B95:C95))/2,2)</f>
        <v>8.25</v>
      </c>
      <c r="F95" s="22"/>
    </row>
    <row r="96" spans="1:6" s="3" customFormat="1" ht="21.75">
      <c r="A96" s="30" t="s">
        <v>86</v>
      </c>
      <c r="B96" s="27"/>
      <c r="C96" s="27"/>
      <c r="D96" s="31"/>
      <c r="F96" s="22"/>
    </row>
    <row r="97" spans="1:6" s="3" customFormat="1" ht="21.75">
      <c r="A97" s="7" t="s">
        <v>70</v>
      </c>
      <c r="B97" s="9">
        <v>38.23</v>
      </c>
      <c r="C97" s="9">
        <v>74.1</v>
      </c>
      <c r="D97" s="21">
        <f>ROUNDUP((SUM(B97:C97))/2,2)</f>
        <v>56.169999999999995</v>
      </c>
      <c r="F97" s="22"/>
    </row>
    <row r="98" spans="1:6" s="3" customFormat="1" ht="21.75">
      <c r="A98" s="7" t="s">
        <v>71</v>
      </c>
      <c r="B98" s="9">
        <v>43.730000000000004</v>
      </c>
      <c r="C98" s="9">
        <v>41.83</v>
      </c>
      <c r="D98" s="21">
        <f>ROUNDUP((SUM(B98:C98))/2,2)</f>
        <v>42.78</v>
      </c>
      <c r="F98" s="22"/>
    </row>
    <row r="99" spans="1:6" s="3" customFormat="1" ht="21.75">
      <c r="A99" s="7" t="s">
        <v>72</v>
      </c>
      <c r="B99" s="9">
        <v>37.95</v>
      </c>
      <c r="C99" s="9">
        <v>33.17</v>
      </c>
      <c r="D99" s="21">
        <f>ROUNDUP((SUM(B99:C99))/2,2)</f>
        <v>35.56</v>
      </c>
      <c r="F99" s="22"/>
    </row>
    <row r="100" spans="1:6" s="3" customFormat="1" ht="21.75">
      <c r="A100" s="25" t="s">
        <v>87</v>
      </c>
      <c r="B100" s="26"/>
      <c r="C100" s="26"/>
      <c r="D100" s="26"/>
      <c r="F100" s="22"/>
    </row>
    <row r="101" spans="1:6" s="3" customFormat="1" ht="21.75">
      <c r="A101" s="7" t="s">
        <v>50</v>
      </c>
      <c r="B101" s="9">
        <v>171</v>
      </c>
      <c r="C101" s="9">
        <v>0</v>
      </c>
      <c r="D101" s="21">
        <f>ROUNDUP((SUM(B101:C101))/2,2)</f>
        <v>85.5</v>
      </c>
      <c r="F101" s="22"/>
    </row>
    <row r="102" spans="1:6" s="3" customFormat="1" ht="21.75">
      <c r="A102" s="15" t="s">
        <v>10</v>
      </c>
      <c r="B102" s="19">
        <f>SUM(B91:B101)</f>
        <v>449.51</v>
      </c>
      <c r="C102" s="19">
        <f>SUM(C91:C101)</f>
        <v>316.65000000000003</v>
      </c>
      <c r="D102" s="19">
        <f>SUM(D91:D101)</f>
        <v>383.09999999999997</v>
      </c>
      <c r="F102" s="22"/>
    </row>
    <row r="103" spans="1:6" s="5" customFormat="1" ht="21.75">
      <c r="A103" s="37" t="s">
        <v>11</v>
      </c>
      <c r="B103" s="37"/>
      <c r="C103" s="37"/>
      <c r="D103" s="37"/>
      <c r="F103" s="22"/>
    </row>
    <row r="104" spans="1:6" s="3" customFormat="1" ht="21.75">
      <c r="A104" s="25" t="s">
        <v>88</v>
      </c>
      <c r="B104" s="26"/>
      <c r="C104" s="26"/>
      <c r="D104" s="26"/>
      <c r="F104" s="22"/>
    </row>
    <row r="105" spans="1:6" s="3" customFormat="1" ht="21.75">
      <c r="A105" s="7" t="s">
        <v>51</v>
      </c>
      <c r="B105" s="9">
        <v>44</v>
      </c>
      <c r="C105" s="9">
        <v>47.5</v>
      </c>
      <c r="D105" s="21">
        <f>ROUNDUP((SUM(B105:C105))/2,2)</f>
        <v>45.75</v>
      </c>
      <c r="F105" s="22"/>
    </row>
    <row r="106" spans="1:6" s="3" customFormat="1" ht="21.75">
      <c r="A106" s="7" t="s">
        <v>68</v>
      </c>
      <c r="B106" s="9">
        <v>29.17</v>
      </c>
      <c r="C106" s="9">
        <v>34.06</v>
      </c>
      <c r="D106" s="21">
        <f>ROUNDUP((SUM(B106:C106))/2,2)</f>
        <v>31.62</v>
      </c>
      <c r="F106" s="22"/>
    </row>
    <row r="107" spans="1:6" s="3" customFormat="1" ht="21.75">
      <c r="A107" s="7" t="s">
        <v>52</v>
      </c>
      <c r="B107" s="9">
        <v>149.67000000000002</v>
      </c>
      <c r="C107" s="9">
        <v>193.44</v>
      </c>
      <c r="D107" s="21">
        <f>ROUNDUP((SUM(B107:C107))/2,2)</f>
        <v>171.56</v>
      </c>
      <c r="F107" s="22"/>
    </row>
    <row r="108" spans="1:6" s="3" customFormat="1" ht="21.75">
      <c r="A108" s="15" t="s">
        <v>12</v>
      </c>
      <c r="B108" s="19">
        <f>SUM(B105:B107)</f>
        <v>222.84000000000003</v>
      </c>
      <c r="C108" s="19">
        <f>SUM(C105:C107)</f>
        <v>275</v>
      </c>
      <c r="D108" s="19">
        <f>SUM(D105:D107)</f>
        <v>248.93</v>
      </c>
      <c r="F108" s="22"/>
    </row>
    <row r="109" spans="1:6" s="5" customFormat="1" ht="21.75">
      <c r="A109" s="37" t="s">
        <v>13</v>
      </c>
      <c r="B109" s="37"/>
      <c r="C109" s="37"/>
      <c r="D109" s="37"/>
      <c r="F109" s="22"/>
    </row>
    <row r="110" spans="1:6" s="3" customFormat="1" ht="21.75">
      <c r="A110" s="25" t="s">
        <v>89</v>
      </c>
      <c r="B110" s="26"/>
      <c r="C110" s="26"/>
      <c r="D110" s="26"/>
      <c r="F110" s="22"/>
    </row>
    <row r="111" spans="1:6" s="3" customFormat="1" ht="21.75">
      <c r="A111" s="7" t="s">
        <v>55</v>
      </c>
      <c r="B111" s="9">
        <v>431.06</v>
      </c>
      <c r="C111" s="9">
        <v>520.94</v>
      </c>
      <c r="D111" s="21">
        <f aca="true" t="shared" si="4" ref="D111:D116">ROUNDUP((SUM(B111:C111))/2,2)</f>
        <v>476</v>
      </c>
      <c r="F111" s="22"/>
    </row>
    <row r="112" spans="1:6" s="3" customFormat="1" ht="21.75">
      <c r="A112" s="7" t="s">
        <v>53</v>
      </c>
      <c r="B112" s="9">
        <v>137.33</v>
      </c>
      <c r="C112" s="9">
        <v>154.78</v>
      </c>
      <c r="D112" s="21">
        <f t="shared" si="4"/>
        <v>146.06</v>
      </c>
      <c r="F112" s="22"/>
    </row>
    <row r="113" spans="1:6" s="3" customFormat="1" ht="21.75">
      <c r="A113" s="7" t="s">
        <v>54</v>
      </c>
      <c r="B113" s="9">
        <v>49.33</v>
      </c>
      <c r="C113" s="9">
        <v>54.33</v>
      </c>
      <c r="D113" s="21">
        <f t="shared" si="4"/>
        <v>51.83</v>
      </c>
      <c r="F113" s="22"/>
    </row>
    <row r="114" spans="1:6" s="3" customFormat="1" ht="21.75">
      <c r="A114" s="7" t="s">
        <v>56</v>
      </c>
      <c r="B114" s="9">
        <v>200.56</v>
      </c>
      <c r="C114" s="9">
        <v>185.06</v>
      </c>
      <c r="D114" s="21">
        <f t="shared" si="4"/>
        <v>192.81</v>
      </c>
      <c r="F114" s="22"/>
    </row>
    <row r="115" spans="1:6" s="3" customFormat="1" ht="21.75">
      <c r="A115" s="7" t="s">
        <v>73</v>
      </c>
      <c r="B115" s="9">
        <v>94.67</v>
      </c>
      <c r="C115" s="9">
        <v>91.22</v>
      </c>
      <c r="D115" s="21">
        <f t="shared" si="4"/>
        <v>92.95</v>
      </c>
      <c r="F115" s="22"/>
    </row>
    <row r="116" spans="1:6" s="3" customFormat="1" ht="21.75">
      <c r="A116" s="7" t="s">
        <v>74</v>
      </c>
      <c r="B116" s="9">
        <v>34.72</v>
      </c>
      <c r="C116" s="9">
        <v>34</v>
      </c>
      <c r="D116" s="21">
        <f t="shared" si="4"/>
        <v>34.36</v>
      </c>
      <c r="F116" s="22"/>
    </row>
    <row r="117" spans="1:6" s="3" customFormat="1" ht="21.75">
      <c r="A117" s="25" t="s">
        <v>88</v>
      </c>
      <c r="B117" s="27"/>
      <c r="C117" s="27"/>
      <c r="D117" s="28"/>
      <c r="F117" s="22"/>
    </row>
    <row r="118" spans="1:6" s="3" customFormat="1" ht="21.75">
      <c r="A118" s="7" t="s">
        <v>58</v>
      </c>
      <c r="B118" s="9">
        <v>4.67</v>
      </c>
      <c r="C118" s="9">
        <v>6.67</v>
      </c>
      <c r="D118" s="21">
        <f>ROUNDUP((SUM(B118:C118))/2,2)</f>
        <v>5.67</v>
      </c>
      <c r="F118" s="22"/>
    </row>
    <row r="119" spans="1:6" s="3" customFormat="1" ht="21.75">
      <c r="A119" s="25" t="s">
        <v>90</v>
      </c>
      <c r="B119" s="27"/>
      <c r="C119" s="27"/>
      <c r="D119" s="28"/>
      <c r="F119" s="22"/>
    </row>
    <row r="120" spans="1:6" s="3" customFormat="1" ht="21.75">
      <c r="A120" s="7" t="s">
        <v>59</v>
      </c>
      <c r="B120" s="9">
        <v>51.5</v>
      </c>
      <c r="C120" s="9">
        <v>75.5</v>
      </c>
      <c r="D120" s="21">
        <f>ROUNDUP((SUM(B120:C120))/2,2)</f>
        <v>63.5</v>
      </c>
      <c r="F120" s="22"/>
    </row>
    <row r="121" spans="1:6" s="3" customFormat="1" ht="21.75">
      <c r="A121" s="25" t="s">
        <v>91</v>
      </c>
      <c r="B121" s="26"/>
      <c r="C121" s="26"/>
      <c r="D121" s="26"/>
      <c r="F121" s="22"/>
    </row>
    <row r="122" spans="1:6" s="3" customFormat="1" ht="21.75">
      <c r="A122" s="7" t="s">
        <v>57</v>
      </c>
      <c r="B122" s="9">
        <v>34.75</v>
      </c>
      <c r="C122" s="9">
        <v>33</v>
      </c>
      <c r="D122" s="21">
        <f>ROUNDUP((SUM(B122:C122))/2,2)</f>
        <v>33.879999999999995</v>
      </c>
      <c r="F122" s="22"/>
    </row>
    <row r="123" spans="1:6" s="3" customFormat="1" ht="21.75">
      <c r="A123" s="25" t="s">
        <v>124</v>
      </c>
      <c r="B123" s="26"/>
      <c r="C123" s="26"/>
      <c r="D123" s="26"/>
      <c r="F123" s="22"/>
    </row>
    <row r="124" spans="1:6" s="3" customFormat="1" ht="21.75">
      <c r="A124" s="7" t="s">
        <v>125</v>
      </c>
      <c r="B124" s="9">
        <v>0</v>
      </c>
      <c r="C124" s="9">
        <v>2.33</v>
      </c>
      <c r="D124" s="21">
        <f>ROUNDUP((SUM(B124:C124))/2,2)</f>
        <v>1.17</v>
      </c>
      <c r="F124" s="22"/>
    </row>
    <row r="125" spans="1:6" s="3" customFormat="1" ht="21.75">
      <c r="A125" s="15" t="s">
        <v>14</v>
      </c>
      <c r="B125" s="19">
        <f>SUM(B111:B122)</f>
        <v>1038.59</v>
      </c>
      <c r="C125" s="19">
        <f>SUM(C111:C122)</f>
        <v>1155.5000000000002</v>
      </c>
      <c r="D125" s="19">
        <f>SUM(D111:D124)</f>
        <v>1098.23</v>
      </c>
      <c r="F125" s="22"/>
    </row>
    <row r="126" spans="1:6" s="5" customFormat="1" ht="21.75">
      <c r="A126" s="37" t="s">
        <v>15</v>
      </c>
      <c r="B126" s="37"/>
      <c r="C126" s="37"/>
      <c r="D126" s="37"/>
      <c r="F126" s="22"/>
    </row>
    <row r="127" spans="1:6" s="3" customFormat="1" ht="21.75">
      <c r="A127" s="25" t="s">
        <v>88</v>
      </c>
      <c r="B127" s="26"/>
      <c r="C127" s="26"/>
      <c r="D127" s="26"/>
      <c r="F127" s="22"/>
    </row>
    <row r="128" spans="1:6" s="3" customFormat="1" ht="21.75">
      <c r="A128" s="7" t="s">
        <v>60</v>
      </c>
      <c r="B128" s="9">
        <v>17.67</v>
      </c>
      <c r="C128" s="9">
        <v>29.5</v>
      </c>
      <c r="D128" s="21">
        <f>ROUNDUP((SUM(B128:C128))/2,2)</f>
        <v>23.59</v>
      </c>
      <c r="F128" s="22"/>
    </row>
    <row r="129" spans="1:6" s="3" customFormat="1" ht="21.75">
      <c r="A129" s="7" t="s">
        <v>61</v>
      </c>
      <c r="B129" s="9">
        <v>21</v>
      </c>
      <c r="C129" s="9">
        <v>43.33</v>
      </c>
      <c r="D129" s="21">
        <f>ROUNDUP((SUM(B129:C129))/2,2)</f>
        <v>32.169999999999995</v>
      </c>
      <c r="F129" s="22"/>
    </row>
    <row r="130" spans="1:6" s="3" customFormat="1" ht="21.75">
      <c r="A130" s="7" t="s">
        <v>62</v>
      </c>
      <c r="B130" s="9">
        <v>27.33</v>
      </c>
      <c r="C130" s="9">
        <v>39.83</v>
      </c>
      <c r="D130" s="21">
        <f>ROUNDUP((SUM(B130:C130))/2,2)</f>
        <v>33.58</v>
      </c>
      <c r="F130" s="22"/>
    </row>
    <row r="131" spans="1:6" s="3" customFormat="1" ht="21.75">
      <c r="A131" s="7" t="s">
        <v>63</v>
      </c>
      <c r="B131" s="9">
        <v>669.3300000000002</v>
      </c>
      <c r="C131" s="9">
        <v>553.78</v>
      </c>
      <c r="D131" s="21">
        <f>ROUNDUP((SUM(B131:C131))/2,2)</f>
        <v>611.56</v>
      </c>
      <c r="F131" s="22"/>
    </row>
    <row r="132" spans="1:6" s="3" customFormat="1" ht="21.75">
      <c r="A132" s="25" t="s">
        <v>124</v>
      </c>
      <c r="B132" s="26"/>
      <c r="C132" s="26"/>
      <c r="D132" s="26"/>
      <c r="F132" s="22"/>
    </row>
    <row r="133" spans="1:6" s="3" customFormat="1" ht="21.75">
      <c r="A133" s="7" t="s">
        <v>125</v>
      </c>
      <c r="B133" s="9">
        <v>1.83</v>
      </c>
      <c r="C133" s="9">
        <v>0.17</v>
      </c>
      <c r="D133" s="21">
        <f>ROUNDUP((SUM(B133:C133))/2,2)</f>
        <v>1</v>
      </c>
      <c r="F133" s="22"/>
    </row>
    <row r="134" spans="1:6" s="3" customFormat="1" ht="21.75">
      <c r="A134" s="15" t="s">
        <v>16</v>
      </c>
      <c r="B134" s="19">
        <f>SUM(B128:B133)</f>
        <v>737.1600000000002</v>
      </c>
      <c r="C134" s="19">
        <f>SUM(C128:C133)</f>
        <v>666.6099999999999</v>
      </c>
      <c r="D134" s="19">
        <f>SUM(D128:D133)</f>
        <v>701.9</v>
      </c>
      <c r="F134" s="22"/>
    </row>
    <row r="135" spans="1:6" s="5" customFormat="1" ht="21.75">
      <c r="A135" s="37" t="s">
        <v>17</v>
      </c>
      <c r="B135" s="37"/>
      <c r="C135" s="37"/>
      <c r="D135" s="37"/>
      <c r="F135" s="22"/>
    </row>
    <row r="136" spans="1:6" s="3" customFormat="1" ht="21.75">
      <c r="A136" s="25" t="s">
        <v>92</v>
      </c>
      <c r="B136" s="26"/>
      <c r="C136" s="26"/>
      <c r="D136" s="26"/>
      <c r="F136" s="22"/>
    </row>
    <row r="137" spans="1:6" s="3" customFormat="1" ht="21.75">
      <c r="A137" s="7" t="s">
        <v>64</v>
      </c>
      <c r="B137" s="9">
        <v>99.78</v>
      </c>
      <c r="C137" s="9">
        <v>96.22</v>
      </c>
      <c r="D137" s="21">
        <f>ROUNDUP((SUM(B137:C137))/2,2)</f>
        <v>98</v>
      </c>
      <c r="F137" s="22"/>
    </row>
    <row r="138" spans="1:6" s="3" customFormat="1" ht="21.75">
      <c r="A138" s="25" t="s">
        <v>88</v>
      </c>
      <c r="B138" s="27"/>
      <c r="C138" s="27"/>
      <c r="D138" s="28"/>
      <c r="F138" s="22"/>
    </row>
    <row r="139" spans="1:6" s="3" customFormat="1" ht="21.75">
      <c r="A139" s="7" t="s">
        <v>65</v>
      </c>
      <c r="B139" s="9">
        <v>142.11</v>
      </c>
      <c r="C139" s="9">
        <v>155.5</v>
      </c>
      <c r="D139" s="21">
        <f>ROUNDUP((SUM(B139:C139))/2,2)</f>
        <v>148.81</v>
      </c>
      <c r="F139" s="22"/>
    </row>
    <row r="140" spans="1:6" s="3" customFormat="1" ht="21.75">
      <c r="A140" s="7" t="s">
        <v>66</v>
      </c>
      <c r="B140" s="9">
        <v>31.67</v>
      </c>
      <c r="C140" s="9">
        <v>35.61</v>
      </c>
      <c r="D140" s="21">
        <f>ROUNDUP((SUM(B140:C140))/2,2)</f>
        <v>33.64</v>
      </c>
      <c r="F140" s="22"/>
    </row>
    <row r="141" spans="1:6" s="3" customFormat="1" ht="21.75">
      <c r="A141" s="7" t="s">
        <v>93</v>
      </c>
      <c r="B141" s="9">
        <v>11.56</v>
      </c>
      <c r="C141" s="9">
        <v>17.94</v>
      </c>
      <c r="D141" s="21">
        <f>ROUNDUP((SUM(B141:C141))/2,2)</f>
        <v>14.75</v>
      </c>
      <c r="F141" s="22"/>
    </row>
    <row r="142" spans="1:6" s="3" customFormat="1" ht="21.75">
      <c r="A142" s="15" t="s">
        <v>18</v>
      </c>
      <c r="B142" s="19">
        <f>SUM(B137:B141)</f>
        <v>285.12</v>
      </c>
      <c r="C142" s="19">
        <f>SUM(C137:C141)</f>
        <v>305.27</v>
      </c>
      <c r="D142" s="19">
        <f>SUM(D137:D141)</f>
        <v>295.2</v>
      </c>
      <c r="F142" s="22"/>
    </row>
    <row r="143" spans="1:4" s="6" customFormat="1" ht="27.75">
      <c r="A143" s="16" t="s">
        <v>1</v>
      </c>
      <c r="B143" s="17">
        <f>SUM(B21,B46,B63,B88,B102,B108,B125,B134,B142)</f>
        <v>10918.61</v>
      </c>
      <c r="C143" s="17">
        <f>SUM(C21,C46,C63,C88,C102,C108,C125,C134,C142)</f>
        <v>10209.2</v>
      </c>
      <c r="D143" s="17">
        <f>ROUNDUP((SUM(B143:C143))/2,2)</f>
        <v>10563.91</v>
      </c>
    </row>
    <row r="144" spans="1:4" s="3" customFormat="1" ht="21.75">
      <c r="A144" s="40" t="s">
        <v>20</v>
      </c>
      <c r="B144" s="40"/>
      <c r="C144" s="41" t="s">
        <v>27</v>
      </c>
      <c r="D144" s="41"/>
    </row>
    <row r="145" spans="1:4" s="3" customFormat="1" ht="21.75">
      <c r="A145" s="10" t="str">
        <f>"บริหารธุรกิจ-ปริญญาโท,ปริญญาเอก (x1.8) ="</f>
        <v>บริหารธุรกิจ-ปริญญาโท,ปริญญาเอก (x1.8) =</v>
      </c>
      <c r="B145" s="18">
        <f>(SUM(D60,D62)*1.8)</f>
        <v>97.43400000000001</v>
      </c>
      <c r="C145" s="24" t="s">
        <v>21</v>
      </c>
      <c r="D145" s="18">
        <f>ROUNDUP(SUM(D49:D58,B145),2)</f>
        <v>3136.96</v>
      </c>
    </row>
    <row r="146" spans="1:4" s="3" customFormat="1" ht="21.75">
      <c r="A146" s="10" t="str">
        <f>"วิศวกรรมศาสตร์-ปริญญาโท,ปริญญาเอก (x2) ="</f>
        <v>วิศวกรรมศาสตร์-ปริญญาโท,ปริญญาเอก (x2) =</v>
      </c>
      <c r="B146" s="18">
        <f>SUM(D79:D81,D83,D85)*2</f>
        <v>44.10000000000001</v>
      </c>
      <c r="C146" s="24" t="s">
        <v>22</v>
      </c>
      <c r="D146" s="18">
        <f>ROUNDUP(SUM(D66:D77,B146),2)</f>
        <v>1227.28</v>
      </c>
    </row>
    <row r="147" spans="1:4" s="3" customFormat="1" ht="21.75">
      <c r="A147" s="10" t="str">
        <f>"ครุศาสตร์อุตสาหกรรม-ป.บัณฑิต (x1.5) ="</f>
        <v>ครุศาสตร์อุตสาหกรรม-ป.บัณฑิต (x1.5) =</v>
      </c>
      <c r="B147" s="18">
        <f>D101*1.5</f>
        <v>128.25</v>
      </c>
      <c r="C147" s="24" t="s">
        <v>23</v>
      </c>
      <c r="D147" s="18">
        <f>ROUNDUP((SUM(D91:D95,D97:D99,B147)),2)</f>
        <v>425.85</v>
      </c>
    </row>
    <row r="148" spans="1:4" s="3" customFormat="1" ht="21.75">
      <c r="A148" s="10" t="str">
        <f>"เทคโนโลยีคหกรรมศาสตร์-ปริญญาโท (x2) ="</f>
        <v>เทคโนโลยีคหกรรมศาสตร์-ปริญญาโท (x2) =</v>
      </c>
      <c r="B148" s="18">
        <f>D122*2</f>
        <v>67.75999999999999</v>
      </c>
      <c r="C148" s="24" t="s">
        <v>24</v>
      </c>
      <c r="D148" s="18">
        <f>ROUNDUP(SUM(D111:D120,D124,B148),2)</f>
        <v>1132.11</v>
      </c>
    </row>
    <row r="149" spans="1:4" s="3" customFormat="1" ht="30.75">
      <c r="A149" s="36" t="s">
        <v>25</v>
      </c>
      <c r="B149" s="36"/>
      <c r="C149" s="35">
        <f>SUM(D21,D46,D108,D142,D134,D145:D148)</f>
        <v>10707.2</v>
      </c>
      <c r="D149" s="35"/>
    </row>
    <row r="150" spans="1:4" ht="24">
      <c r="A150" s="34" t="s">
        <v>107</v>
      </c>
      <c r="B150" s="34"/>
      <c r="C150" s="34"/>
      <c r="D150" s="34"/>
    </row>
  </sheetData>
  <sheetProtection/>
  <mergeCells count="17">
    <mergeCell ref="A22:D22"/>
    <mergeCell ref="A135:D135"/>
    <mergeCell ref="A1:D1"/>
    <mergeCell ref="A3:A4"/>
    <mergeCell ref="A144:B144"/>
    <mergeCell ref="C144:D144"/>
    <mergeCell ref="A2:D2"/>
    <mergeCell ref="A150:D150"/>
    <mergeCell ref="C149:D149"/>
    <mergeCell ref="A149:B149"/>
    <mergeCell ref="A5:D5"/>
    <mergeCell ref="A47:D47"/>
    <mergeCell ref="A64:D64"/>
    <mergeCell ref="A89:D89"/>
    <mergeCell ref="A103:D103"/>
    <mergeCell ref="A109:D109"/>
    <mergeCell ref="A126:D126"/>
  </mergeCells>
  <dataValidations count="21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D22">
      <formula1>ปีการศึกษา!#REF!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ปีการศึกษา!#REF!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4">
      <formula1>GT88</formula1>
      <formula2>A104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29 A39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7 A132 A123 A44">
      <formula1>GT108</formula1>
      <formula2>A127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8 A82 A84 A86">
      <formula1>ปีการศึกษา!#REF!</formula1>
      <formula2>A78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5 A59 A119 A13">
      <formula1>ปีการศึกษา!#REF!</formula1>
      <formula2>A55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0 A65">
      <formula1>GT99</formula1>
      <formula2>A110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0">
      <formula1>GT78</formula1>
      <formula2>A100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1">
      <formula1>ปีการศึกษา!#REF!</formula1>
      <formula2>A121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7">
      <formula1>ปีการศึกษา!#REF!</formula1>
      <formula2>A117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5">
      <formula1>GT50</formula1>
      <formula2>A75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1 A23">
      <formula1>GT47</formula1>
      <formula2>A61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:A20">
      <formula1>GT65535</formula1>
      <formula2>A14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GT6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1 A138">
      <formula1>GT18</formula1>
      <formula2>A31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6">
      <formula1>GT121</formula1>
      <formula2>A136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8">
      <formula1>GT24</formula1>
      <formula2>A48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5" manualBreakCount="5">
    <brk id="46" max="255" man="1"/>
    <brk id="63" max="255" man="1"/>
    <brk id="88" max="255" man="1"/>
    <brk id="108" max="255" man="1"/>
    <brk id="1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2020-04-24T02:58:33Z</cp:lastPrinted>
  <dcterms:created xsi:type="dcterms:W3CDTF">2013-11-26T13:59:38Z</dcterms:created>
  <dcterms:modified xsi:type="dcterms:W3CDTF">2020-09-10T07:57:19Z</dcterms:modified>
  <cp:category/>
  <cp:version/>
  <cp:contentType/>
  <cp:contentStatus/>
</cp:coreProperties>
</file>