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740" activeTab="0"/>
  </bookViews>
  <sheets>
    <sheet name="ปีการศึกษา" sheetId="1" r:id="rId1"/>
  </sheets>
  <definedNames>
    <definedName name="_xlnm.Print_Area" localSheetId="0">'ปีการศึกษา'!$A$1:$E$156</definedName>
    <definedName name="_xlnm.Print_Titles" localSheetId="0">'ปีการศึกษา'!$1:$4</definedName>
  </definedNames>
  <calcPr fullCalcOnLoad="1"/>
</workbook>
</file>

<file path=xl/sharedStrings.xml><?xml version="1.0" encoding="utf-8"?>
<sst xmlns="http://schemas.openxmlformats.org/spreadsheetml/2006/main" count="165" uniqueCount="135">
  <si>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</si>
  <si>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</si>
  <si>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</si>
  <si>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</si>
  <si>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</si>
  <si>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</si>
  <si>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</si>
  <si>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</si>
  <si>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</si>
  <si>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</si>
  <si>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</si>
  <si>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</si>
  <si>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</si>
  <si>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</si>
  <si>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</si>
  <si>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</si>
  <si>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</si>
  <si>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</si>
  <si>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รวมค่า FTES ทั้งมหาวิทยาลัย =</t>
  </si>
  <si>
    <t>สรุปยอดจำนวนนักศึกษาเต็มเวลาประมาณการ (FTES)</t>
  </si>
  <si>
    <t>4. คณะวิศวกรรมศาสตร์</t>
  </si>
  <si>
    <t>3. คณะบริหารธุรกิจ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</si>
  <si>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</si>
  <si>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</si>
  <si>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</si>
  <si>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</si>
  <si>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</si>
  <si>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สาขาวิชาวัสดุศาสตร์อุตสาหกรรม</t>
  </si>
  <si>
    <t>สาขาวิชาการเงิน</t>
  </si>
  <si>
    <t>สาขาวิชาการจัดการ</t>
  </si>
  <si>
    <t>สาขาวิชาการตลาด</t>
  </si>
  <si>
    <t>สาขาวิชาระบบสารสนเทศ</t>
  </si>
  <si>
    <t>สาขาวิชาธุรกิจระหว่างประเทศ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</si>
  <si>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</si>
  <si>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</si>
  <si>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</si>
  <si>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</si>
  <si>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</si>
  <si>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สาขาวิชาวิศวกรรมคอมพิวเตอร์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</si>
  <si>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</si>
  <si>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</si>
  <si>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</si>
  <si>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</si>
  <si>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</si>
  <si>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</si>
  <si>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</si>
  <si>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</si>
  <si>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สาขาวิชาวิทยาศาสตร์และเทคโนโลยีการอาหาร</t>
  </si>
  <si>
    <t>สาขาวิชาเทคโนโลยีสื่อสารมวลชน</t>
  </si>
  <si>
    <t>สาขาวิชาสถาปัตยกรรม</t>
  </si>
  <si>
    <t>สาขาวิชาการออกแบบผลิตภัณฑ์อุตสาหกรรม</t>
  </si>
  <si>
    <t>สาขาวิชาวิศวกรรมการผลิตเครื่องประดับ</t>
  </si>
  <si>
    <t>สาขาวิชานวัตกรรมและเทคโนโลยีสิ่งทอ</t>
  </si>
  <si>
    <t>สาขาวิชาเทคโนโลยีวิศวกรรมนวัตกรรมเพื่อความยั่งยืน (ต่อเนื่อง)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</si>
  <si>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</si>
  <si>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</si>
  <si>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</si>
  <si>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</si>
  <si>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</si>
  <si>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สาขาวิชาวิทยาศาสตร์และเทคโนโลยีสิ่งแวดล้อม</t>
  </si>
  <si>
    <t>สาขาวิชาวิทยาการข้อมูลและเทคโนโลยีสารสนเทศ</t>
  </si>
  <si>
    <t>สาขาวิชาการวิเคราะห์ข้อมูลเชิงธุรกิจ</t>
  </si>
  <si>
    <t>สาขาวิชาวิศวกรรมเครื่องมือและแม่พิมพ์</t>
  </si>
  <si>
    <t xml:space="preserve">สาขาวิชาวิศวกรรมเมคคาทรอนิกส์และระบบการผลิตอัตโนมัติ </t>
  </si>
  <si>
    <t xml:space="preserve">สาขาวิชาวิศวกรรมการจัดการอุตสาหกรรมเพื่อความยั่งยืน </t>
  </si>
  <si>
    <t>หลักสูตรปรัชญาดุษฎีบัณฑิต</t>
  </si>
  <si>
    <t>หลักสูตรครุศาสตรอุตสาหกรรมบัณฑิต</t>
  </si>
  <si>
    <t>หลักสูตรอุตสาหกรรมศาสตรบัณฑิต</t>
  </si>
  <si>
    <t>หลักสูตรประกาศนียบัตรบัณฑิต</t>
  </si>
  <si>
    <t>หลักสูตรเทคโนโลยีบัณฑิต</t>
  </si>
  <si>
    <t>หลักสูตรคหกรรมศาสตรบัณฑิต</t>
  </si>
  <si>
    <t>หลักสูตรวิทยาศาสตรบัณฑิต</t>
  </si>
  <si>
    <t>หลักสูตรคหกรรมศาสตรมหาบัณฑิต</t>
  </si>
  <si>
    <t>หลักสูตรสถาปัตยกรรมศาสตรบัณฑิต</t>
  </si>
  <si>
    <t>สาขาวิชาการออกแบบบรรจุภัณฑ์และการพิมพ์</t>
  </si>
  <si>
    <t>หลักสูตรบริหารธุรกิจมหาบัณฑิต</t>
  </si>
  <si>
    <t>หลักสูตรบริหารธุรกิจดุษฎีบัณฑิต</t>
  </si>
  <si>
    <t>หลักสูตรบัญชีบัณฑิต</t>
  </si>
  <si>
    <t>หลักสูตรบริหารธุรกิจบัณฑิต</t>
  </si>
  <si>
    <t>หลักสูตรศิลปศาสตรบัณฑิต</t>
  </si>
  <si>
    <t>หลักสูตรวิศวกรรมศาสตรบัณฑิต</t>
  </si>
  <si>
    <t>หลักสูตรวิศวกรรมศาสตรมหาบัณฑิต</t>
  </si>
  <si>
    <t>หลักสูตรวิศวกรรมศาสตรดุษฎีบัณฑิต</t>
  </si>
  <si>
    <t>สาขาวิชาวิศวกรรมไฟฟ้า (5 ปี)</t>
  </si>
  <si>
    <t>สาขาวิชาวิศวกรรมเครื่องกล (5 ปี)</t>
  </si>
  <si>
    <t>สาขาวิชาเครื่องกล (4 ปี)</t>
  </si>
  <si>
    <t>สาขาวิชาอุตสาหการ (4 ปี)</t>
  </si>
  <si>
    <t>สาขาวิชาคอมพิวเตอร์ (4 ปี)</t>
  </si>
  <si>
    <t>ศึกษาทั่วไป คณะศิลปศาสตร์</t>
  </si>
  <si>
    <t>ศึกษาทั่วไป คณะวิทยาศาสตร์และเทคโนโลยี</t>
  </si>
  <si>
    <t>ศึกษาทั่วไป คณะบริหารธุรกิจ</t>
  </si>
  <si>
    <t>ศึกษาทั่วไป คณะวิศวกรรมศาสตร์</t>
  </si>
  <si>
    <t>ศึกษาทั่วไป คณะครุศาสตร์อุตสาหกรรม</t>
  </si>
  <si>
    <t>ศึกษาทั่วไป คณะอุตสาหกรรมสิ่งทอและออกแบบแฟชั่น</t>
  </si>
  <si>
    <t>ศึกษาทั่วไป คณะเทคโนโลยีคหกรรมศาสตร์</t>
  </si>
  <si>
    <t>ศึกษาทั่วไป คณะเทคโนโลยีสื่อสารมวลชน</t>
  </si>
  <si>
    <t>ศึกษาทั่วไป คณะสถาปัตยกรรมศาสตร์และการออกแบบ</t>
  </si>
  <si>
    <t>วิชาเฉพาะพื้นฐาน คณะวิศวกรรมศาสตร์</t>
  </si>
  <si>
    <t>วิชาเฉพาะพื้นฐาน คณะครุศาสตร์อุตสาหกรรม</t>
  </si>
  <si>
    <t>วิชาเฉพาะพื้นฐาน คณะเทคโนโลยีคหกรรมศาสตร์</t>
  </si>
  <si>
    <t>กลุ่มวิชาศึกษาทั่วไป</t>
  </si>
  <si>
    <t>กลุ่มวิชาเฉพาะพื้นฐาน</t>
  </si>
  <si>
    <t>วิชาเฉพาะพื้นฐาน คณะบริหารธุรกิจ</t>
  </si>
  <si>
    <t>-</t>
  </si>
  <si>
    <t>สาขาวิชาการท่องเที่ยว (ต่อเนื่อง)</t>
  </si>
  <si>
    <t>สาขาวิชาวิศวกรรมเทคโนโลยีนวัตกรรมเพื่อความยั่งยืน (ต่อเนื่อง)</t>
  </si>
  <si>
    <t>สาขาวิชาคอมพิวเตอร์และอิเล็กทรอนิกส์อัจฉริยะ  (4 ปี)</t>
  </si>
  <si>
    <t>หลักสูตรครุศาสตร์อุตสาหกรรมมหาบัณฑิต</t>
  </si>
  <si>
    <t>สาขาวิชานวัตกรรมและเทคโนโลยีอุตสาหกรรม</t>
  </si>
  <si>
    <t>สาขาวิชาการบริหารแห่งรัฐ</t>
  </si>
  <si>
    <t>รวมวิทยาลัยการบริหารแห่งรัฐ</t>
  </si>
  <si>
    <t>รวมทุกคณะ</t>
  </si>
  <si>
    <t>FTES เฉลี่ย</t>
  </si>
  <si>
    <t>FTES ปรับค่า</t>
  </si>
  <si>
    <t>ประจำปีการศึกษา 2565  จำแนกตามหลักสูตร (แยกรายวิชาศึกษาทั่วไป)</t>
  </si>
  <si>
    <t>ภาคเรียนที่ 1/2565</t>
  </si>
  <si>
    <t>ภาคเรียนที่ 2/2565</t>
  </si>
  <si>
    <t>ปีการศึกษา 2565</t>
  </si>
  <si>
    <t>ข้อมูล ณ วันที่ 31 มีนาคม 2566</t>
  </si>
  <si>
    <t xml:space="preserve">สาขาวิชานวัตกรรมทางการเงินและการลงทุน </t>
  </si>
  <si>
    <t>สาขาวิชาการจัดการโลจิสติกส์และโซ่อุปทาน</t>
  </si>
  <si>
    <t>สอนให้นักศึกษาคณะอื่น</t>
  </si>
  <si>
    <t>คณะศิลปศาสตร์</t>
  </si>
  <si>
    <t>สาขาวิชาวิศวกรรมการผลิตเครื่องมือและแม่พิมพ์</t>
  </si>
  <si>
    <t>สาขาวิชาวิศวกรรมไฟฟ้าสื่อสารและระบบอัจฉริยะ</t>
  </si>
  <si>
    <t>สาขาวิชาวิศวกรรมเมคคาทรอนิกส์</t>
  </si>
  <si>
    <t>สาขาวิชาเทคโนโลยีเสื้อผ้าและการจัดการธุรกิจแฟชั่น</t>
  </si>
  <si>
    <t>สาขาวิชาออกแบบแฟชั่นและการจัดการสินค้า</t>
  </si>
  <si>
    <t>สาขาวิชาเทคโนโลยีอาหาร</t>
  </si>
  <si>
    <t>11. วิทยาลัยการบริหารแห่งรัฐ</t>
  </si>
  <si>
    <t>10. สถาบันอัญมณี เครื่องประดับไทย และการออกแบบ</t>
  </si>
  <si>
    <t>หลักสูตรศิลปบัณฑิต</t>
  </si>
  <si>
    <t>สาขาวิชาอัญมณีรังสรรค์</t>
  </si>
  <si>
    <t>รวมสถาบันอัญมณี เครื่องประดับไทย และการออกแบบ</t>
  </si>
  <si>
    <t>ศึกษาทั่วไป สถาบันอัญมณี เครื่องประดับไทย และการออกแบบ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</si>
</sst>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9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3"/>
      <color indexed="8"/>
      <name val="TH SarabunPSK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4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4" fontId="35" fillId="0" borderId="10" xfId="0" applyNumberFormat="1" applyFont="1" applyFill="1" applyBorder="1" applyAlignment="1">
      <alignment horizontal="right" vertical="center"/>
    </xf>
    <xf numFmtId="4" fontId="35" fillId="0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4" fontId="36" fillId="24" borderId="10" xfId="0" applyNumberFormat="1" applyFont="1" applyFill="1" applyBorder="1" applyAlignment="1">
      <alignment horizontal="right" vertical="center"/>
    </xf>
    <xf numFmtId="0" fontId="18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4" fontId="24" fillId="25" borderId="10" xfId="0" applyNumberFormat="1" applyFont="1" applyFill="1" applyBorder="1" applyAlignment="1">
      <alignment/>
    </xf>
    <xf numFmtId="4" fontId="36" fillId="24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4" fontId="26" fillId="0" borderId="1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18" fillId="26" borderId="10" xfId="0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left" vertical="center"/>
    </xf>
    <xf numFmtId="4" fontId="35" fillId="26" borderId="10" xfId="0" applyNumberFormat="1" applyFont="1" applyFill="1" applyBorder="1" applyAlignment="1">
      <alignment/>
    </xf>
    <xf numFmtId="4" fontId="26" fillId="26" borderId="10" xfId="0" applyNumberFormat="1" applyFont="1" applyFill="1" applyBorder="1" applyAlignment="1">
      <alignment horizontal="right" vertical="center"/>
    </xf>
    <xf numFmtId="0" fontId="34" fillId="26" borderId="10" xfId="0" applyFont="1" applyFill="1" applyBorder="1" applyAlignment="1">
      <alignment horizontal="center"/>
    </xf>
    <xf numFmtId="0" fontId="38" fillId="26" borderId="10" xfId="0" applyFont="1" applyFill="1" applyBorder="1" applyAlignment="1">
      <alignment horizontal="center"/>
    </xf>
    <xf numFmtId="4" fontId="22" fillId="26" borderId="10" xfId="0" applyNumberFormat="1" applyFont="1" applyFill="1" applyBorder="1" applyAlignment="1">
      <alignment horizontal="right" vertical="center"/>
    </xf>
    <xf numFmtId="4" fontId="26" fillId="24" borderId="10" xfId="0" applyNumberFormat="1" applyFont="1" applyFill="1" applyBorder="1" applyAlignment="1">
      <alignment horizontal="right" vertical="center"/>
    </xf>
    <xf numFmtId="4" fontId="35" fillId="24" borderId="10" xfId="0" applyNumberFormat="1" applyFont="1" applyFill="1" applyBorder="1" applyAlignment="1">
      <alignment horizontal="right" vertical="center"/>
    </xf>
    <xf numFmtId="4" fontId="35" fillId="0" borderId="10" xfId="0" applyNumberFormat="1" applyFont="1" applyFill="1" applyBorder="1" applyAlignment="1">
      <alignment horizontal="right"/>
    </xf>
    <xf numFmtId="4" fontId="23" fillId="26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4" fontId="27" fillId="27" borderId="11" xfId="0" applyNumberFormat="1" applyFont="1" applyFill="1" applyBorder="1" applyAlignment="1">
      <alignment horizontal="center"/>
    </xf>
    <xf numFmtId="4" fontId="27" fillId="27" borderId="12" xfId="0" applyNumberFormat="1" applyFont="1" applyFill="1" applyBorder="1" applyAlignment="1">
      <alignment horizontal="center"/>
    </xf>
    <xf numFmtId="0" fontId="27" fillId="27" borderId="10" xfId="0" applyFont="1" applyFill="1" applyBorder="1" applyAlignment="1">
      <alignment horizontal="right"/>
    </xf>
    <xf numFmtId="0" fontId="24" fillId="26" borderId="10" xfId="0" applyFont="1" applyFill="1" applyBorder="1" applyAlignment="1">
      <alignment horizontal="center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zoomScale="115" zoomScaleNormal="115" zoomScalePageLayoutView="0" workbookViewId="0" topLeftCell="A1">
      <selection activeCell="E85" sqref="E85"/>
    </sheetView>
  </sheetViews>
  <sheetFormatPr defaultColWidth="9.00390625" defaultRowHeight="14.25"/>
  <cols>
    <col min="1" max="1" width="38.50390625" style="1" customWidth="1"/>
    <col min="2" max="5" width="15.875" style="2" customWidth="1"/>
    <col min="6" max="16384" width="9.00390625" style="1" customWidth="1"/>
  </cols>
  <sheetData>
    <row r="1" spans="1:5" ht="30.75">
      <c r="A1" s="32" t="s">
        <v>19</v>
      </c>
      <c r="B1" s="32"/>
      <c r="C1" s="32"/>
      <c r="D1" s="32"/>
      <c r="E1" s="32"/>
    </row>
    <row r="2" spans="1:5" ht="27.75">
      <c r="A2" s="33" t="s">
        <v>114</v>
      </c>
      <c r="B2" s="33"/>
      <c r="C2" s="33"/>
      <c r="D2" s="33"/>
      <c r="E2" s="33"/>
    </row>
    <row r="3" spans="1:5" s="4" customFormat="1" ht="24">
      <c r="A3" s="38" t="s">
        <v>17</v>
      </c>
      <c r="B3" s="30" t="s">
        <v>0</v>
      </c>
      <c r="C3" s="30" t="s">
        <v>0</v>
      </c>
      <c r="D3" s="30" t="s">
        <v>112</v>
      </c>
      <c r="E3" s="30" t="s">
        <v>113</v>
      </c>
    </row>
    <row r="4" spans="1:5" s="4" customFormat="1" ht="24">
      <c r="A4" s="38"/>
      <c r="B4" s="30" t="s">
        <v>115</v>
      </c>
      <c r="C4" s="30" t="s">
        <v>116</v>
      </c>
      <c r="D4" s="30" t="s">
        <v>117</v>
      </c>
      <c r="E4" s="30" t="s">
        <v>117</v>
      </c>
    </row>
    <row r="5" spans="1:5" s="3" customFormat="1" ht="21.75">
      <c r="A5" s="31" t="s">
        <v>1</v>
      </c>
      <c r="B5" s="31"/>
      <c r="C5" s="31"/>
      <c r="D5" s="31"/>
      <c r="E5" s="31"/>
    </row>
    <row r="6" spans="1:5" s="3" customFormat="1" ht="21.75">
      <c r="A6" s="20" t="s">
        <v>79</v>
      </c>
      <c r="B6" s="21"/>
      <c r="C6" s="21"/>
      <c r="D6" s="21"/>
      <c r="E6" s="21"/>
    </row>
    <row r="7" spans="1:7" s="3" customFormat="1" ht="21.75">
      <c r="A7" s="16" t="s">
        <v>22</v>
      </c>
      <c r="B7" s="17">
        <v>161.39</v>
      </c>
      <c r="C7" s="17">
        <v>142.33</v>
      </c>
      <c r="D7" s="17">
        <f>ROUNDUP((SUM(B7:C7))/2,2)</f>
        <v>151.86</v>
      </c>
      <c r="E7" s="17">
        <f>D7</f>
        <v>151.86</v>
      </c>
      <c r="G7" s="18"/>
    </row>
    <row r="8" spans="1:7" s="3" customFormat="1" ht="21.75">
      <c r="A8" s="16" t="s">
        <v>23</v>
      </c>
      <c r="B8" s="17">
        <v>173.56</v>
      </c>
      <c r="C8" s="17">
        <v>153</v>
      </c>
      <c r="D8" s="17">
        <f>ROUNDUP((SUM(B8:C8))/2,2)</f>
        <v>163.28</v>
      </c>
      <c r="E8" s="17">
        <f>D8</f>
        <v>163.28</v>
      </c>
      <c r="G8" s="18"/>
    </row>
    <row r="9" spans="1:7" s="3" customFormat="1" ht="21.75">
      <c r="A9" s="16" t="s">
        <v>24</v>
      </c>
      <c r="B9" s="17">
        <v>223.56</v>
      </c>
      <c r="C9" s="17">
        <v>207.33</v>
      </c>
      <c r="D9" s="17">
        <f>ROUNDUP((SUM(B9:C9))/2,2)</f>
        <v>215.45</v>
      </c>
      <c r="E9" s="17">
        <f>D9</f>
        <v>215.45</v>
      </c>
      <c r="G9" s="18"/>
    </row>
    <row r="10" spans="1:7" s="3" customFormat="1" ht="21.75">
      <c r="A10" s="16" t="s">
        <v>25</v>
      </c>
      <c r="B10" s="17">
        <v>46</v>
      </c>
      <c r="C10" s="17">
        <v>57.84</v>
      </c>
      <c r="D10" s="17">
        <f>ROUNDUP((SUM(B10:C10))/2,2)</f>
        <v>51.92</v>
      </c>
      <c r="E10" s="17">
        <f>D10</f>
        <v>51.92</v>
      </c>
      <c r="G10" s="18"/>
    </row>
    <row r="11" spans="1:7" s="3" customFormat="1" ht="21.75">
      <c r="A11" s="16" t="s">
        <v>104</v>
      </c>
      <c r="B11" s="17">
        <v>28.67</v>
      </c>
      <c r="C11" s="17">
        <v>40.67</v>
      </c>
      <c r="D11" s="17">
        <f>ROUNDUP((SUM(B11:C11))/2,2)</f>
        <v>34.67</v>
      </c>
      <c r="E11" s="17">
        <f>D11</f>
        <v>34.67</v>
      </c>
      <c r="G11" s="18"/>
    </row>
    <row r="12" spans="1:7" s="3" customFormat="1" ht="21.75">
      <c r="A12" s="10" t="s">
        <v>100</v>
      </c>
      <c r="B12" s="27"/>
      <c r="C12" s="27"/>
      <c r="D12" s="27"/>
      <c r="E12" s="27"/>
      <c r="G12" s="18"/>
    </row>
    <row r="13" spans="1:7" s="3" customFormat="1" ht="21.75">
      <c r="A13" s="7" t="s">
        <v>88</v>
      </c>
      <c r="B13" s="17">
        <v>210.44</v>
      </c>
      <c r="C13" s="17">
        <v>139.51000000000002</v>
      </c>
      <c r="D13" s="17">
        <f aca="true" t="shared" si="0" ref="D13:D21">ROUNDUP((SUM(B13:C13)/2),2)</f>
        <v>174.98</v>
      </c>
      <c r="E13" s="17">
        <f aca="true" t="shared" si="1" ref="E13:E21">D13</f>
        <v>174.98</v>
      </c>
      <c r="G13" s="18"/>
    </row>
    <row r="14" spans="1:7" s="3" customFormat="1" ht="21.75">
      <c r="A14" s="16" t="s">
        <v>89</v>
      </c>
      <c r="B14" s="17">
        <v>109.67</v>
      </c>
      <c r="C14" s="17">
        <v>88.72</v>
      </c>
      <c r="D14" s="17">
        <f t="shared" si="0"/>
        <v>99.2</v>
      </c>
      <c r="E14" s="17">
        <f t="shared" si="1"/>
        <v>99.2</v>
      </c>
      <c r="G14" s="18"/>
    </row>
    <row r="15" spans="1:7" s="3" customFormat="1" ht="21.75">
      <c r="A15" s="16" t="s">
        <v>90</v>
      </c>
      <c r="B15" s="17">
        <v>798.8399999999999</v>
      </c>
      <c r="C15" s="17">
        <v>492.22</v>
      </c>
      <c r="D15" s="17">
        <f t="shared" si="0"/>
        <v>645.53</v>
      </c>
      <c r="E15" s="17">
        <f t="shared" si="1"/>
        <v>645.53</v>
      </c>
      <c r="G15" s="18"/>
    </row>
    <row r="16" spans="1:7" s="3" customFormat="1" ht="21.75">
      <c r="A16" s="16" t="s">
        <v>91</v>
      </c>
      <c r="B16" s="17">
        <v>343.08000000000004</v>
      </c>
      <c r="C16" s="17">
        <v>249.96000000000004</v>
      </c>
      <c r="D16" s="17">
        <f t="shared" si="0"/>
        <v>296.52</v>
      </c>
      <c r="E16" s="17">
        <f t="shared" si="1"/>
        <v>296.52</v>
      </c>
      <c r="G16" s="18"/>
    </row>
    <row r="17" spans="1:7" s="3" customFormat="1" ht="21.75">
      <c r="A17" s="16" t="s">
        <v>92</v>
      </c>
      <c r="B17" s="17">
        <v>58.650000000000006</v>
      </c>
      <c r="C17" s="17">
        <v>36.34</v>
      </c>
      <c r="D17" s="17">
        <f t="shared" si="0"/>
        <v>47.5</v>
      </c>
      <c r="E17" s="17">
        <f t="shared" si="1"/>
        <v>47.5</v>
      </c>
      <c r="G17" s="18"/>
    </row>
    <row r="18" spans="1:7" s="3" customFormat="1" ht="21.75">
      <c r="A18" s="16" t="s">
        <v>93</v>
      </c>
      <c r="B18" s="17">
        <v>28.380000000000003</v>
      </c>
      <c r="C18" s="17">
        <v>18.270000000000003</v>
      </c>
      <c r="D18" s="17">
        <f t="shared" si="0"/>
        <v>23.330000000000002</v>
      </c>
      <c r="E18" s="17">
        <f t="shared" si="1"/>
        <v>23.330000000000002</v>
      </c>
      <c r="G18" s="18"/>
    </row>
    <row r="19" spans="1:7" s="3" customFormat="1" ht="21.75">
      <c r="A19" s="16" t="s">
        <v>94</v>
      </c>
      <c r="B19" s="17">
        <v>202.13</v>
      </c>
      <c r="C19" s="17">
        <v>168.11</v>
      </c>
      <c r="D19" s="17">
        <f t="shared" si="0"/>
        <v>185.12</v>
      </c>
      <c r="E19" s="17">
        <f t="shared" si="1"/>
        <v>185.12</v>
      </c>
      <c r="G19" s="18"/>
    </row>
    <row r="20" spans="1:7" s="3" customFormat="1" ht="21.75">
      <c r="A20" s="16" t="s">
        <v>95</v>
      </c>
      <c r="B20" s="17">
        <v>230.82999999999998</v>
      </c>
      <c r="C20" s="17">
        <v>231.16999999999996</v>
      </c>
      <c r="D20" s="17">
        <f t="shared" si="0"/>
        <v>231</v>
      </c>
      <c r="E20" s="17">
        <f t="shared" si="1"/>
        <v>231</v>
      </c>
      <c r="G20" s="18"/>
    </row>
    <row r="21" spans="1:7" s="3" customFormat="1" ht="21.75">
      <c r="A21" s="16" t="s">
        <v>96</v>
      </c>
      <c r="B21" s="17">
        <v>50.56</v>
      </c>
      <c r="C21" s="17">
        <v>57.33</v>
      </c>
      <c r="D21" s="17">
        <f t="shared" si="0"/>
        <v>53.949999999999996</v>
      </c>
      <c r="E21" s="17">
        <f t="shared" si="1"/>
        <v>53.949999999999996</v>
      </c>
      <c r="G21" s="18"/>
    </row>
    <row r="22" spans="1:7" s="3" customFormat="1" ht="21.75">
      <c r="A22" s="16" t="s">
        <v>134</v>
      </c>
      <c r="B22" s="17">
        <v>10.83</v>
      </c>
      <c r="C22" s="17">
        <v>5.83</v>
      </c>
      <c r="D22" s="17">
        <f>ROUNDUP((SUM(B22:C22)/2),2)</f>
        <v>8.33</v>
      </c>
      <c r="E22" s="17">
        <f>D22</f>
        <v>8.33</v>
      </c>
      <c r="G22" s="18"/>
    </row>
    <row r="23" spans="1:7" s="5" customFormat="1" ht="21.75">
      <c r="A23" s="10" t="s">
        <v>2</v>
      </c>
      <c r="B23" s="11">
        <f>SUM(B7:B22)</f>
        <v>2676.5899999999997</v>
      </c>
      <c r="C23" s="11">
        <f>SUM(C7:C22)</f>
        <v>2088.63</v>
      </c>
      <c r="D23" s="11">
        <f>SUM(D7:D22)</f>
        <v>2382.6399999999994</v>
      </c>
      <c r="E23" s="11">
        <f>SUM(E7:E22)</f>
        <v>2382.6399999999994</v>
      </c>
      <c r="G23" s="18"/>
    </row>
    <row r="24" spans="1:7" s="5" customFormat="1" ht="21.75">
      <c r="A24" s="31" t="s">
        <v>3</v>
      </c>
      <c r="B24" s="31"/>
      <c r="C24" s="31"/>
      <c r="D24" s="31"/>
      <c r="E24" s="31"/>
      <c r="G24" s="18"/>
    </row>
    <row r="25" spans="1:7" s="3" customFormat="1" ht="21.75">
      <c r="A25" s="20" t="s">
        <v>71</v>
      </c>
      <c r="B25" s="21"/>
      <c r="C25" s="21"/>
      <c r="D25" s="21"/>
      <c r="E25" s="21"/>
      <c r="G25" s="18"/>
    </row>
    <row r="26" spans="1:7" s="3" customFormat="1" ht="21.75">
      <c r="A26" s="7" t="s">
        <v>26</v>
      </c>
      <c r="B26" s="8">
        <v>211.61</v>
      </c>
      <c r="C26" s="8">
        <v>200</v>
      </c>
      <c r="D26" s="17">
        <f>ROUNDUP((SUM(B26:C26))/2,2)</f>
        <v>205.81</v>
      </c>
      <c r="E26" s="17">
        <f>D26</f>
        <v>205.81</v>
      </c>
      <c r="G26" s="18"/>
    </row>
    <row r="27" spans="1:7" s="3" customFormat="1" ht="21.75">
      <c r="A27" s="7" t="s">
        <v>27</v>
      </c>
      <c r="B27" s="8">
        <v>26.39</v>
      </c>
      <c r="C27" s="8">
        <v>23.22</v>
      </c>
      <c r="D27" s="17">
        <f>ROUNDUP((SUM(B27:C27))/2,2)</f>
        <v>24.810000000000002</v>
      </c>
      <c r="E27" s="17">
        <f>D27</f>
        <v>24.810000000000002</v>
      </c>
      <c r="G27" s="18"/>
    </row>
    <row r="28" spans="1:7" s="3" customFormat="1" ht="21.75">
      <c r="A28" s="7" t="s">
        <v>59</v>
      </c>
      <c r="B28" s="8">
        <v>28.67</v>
      </c>
      <c r="C28" s="8">
        <v>36.61</v>
      </c>
      <c r="D28" s="17">
        <f>ROUNDUP((SUM(B28:C28))/2,2)</f>
        <v>32.64</v>
      </c>
      <c r="E28" s="17">
        <f>D28</f>
        <v>32.64</v>
      </c>
      <c r="G28" s="18"/>
    </row>
    <row r="29" spans="1:7" s="3" customFormat="1" ht="21.75">
      <c r="A29" s="7" t="s">
        <v>60</v>
      </c>
      <c r="B29" s="8">
        <v>64.33</v>
      </c>
      <c r="C29" s="8">
        <v>73.44</v>
      </c>
      <c r="D29" s="17">
        <f>ROUNDUP((SUM(B29:C29))/2,2)</f>
        <v>68.89</v>
      </c>
      <c r="E29" s="17">
        <f>D29</f>
        <v>68.89</v>
      </c>
      <c r="G29" s="18"/>
    </row>
    <row r="30" spans="1:7" s="3" customFormat="1" ht="21.75">
      <c r="A30" s="10" t="s">
        <v>100</v>
      </c>
      <c r="B30" s="28"/>
      <c r="C30" s="28"/>
      <c r="D30" s="27"/>
      <c r="E30" s="27"/>
      <c r="G30" s="18"/>
    </row>
    <row r="31" spans="1:7" s="3" customFormat="1" ht="21.75">
      <c r="A31" s="7" t="s">
        <v>88</v>
      </c>
      <c r="B31" s="8">
        <v>32.28</v>
      </c>
      <c r="C31" s="8">
        <v>5.83</v>
      </c>
      <c r="D31" s="17">
        <f aca="true" t="shared" si="2" ref="D31:D39">ROUNDUP((SUM(B31:C31)/2),2)</f>
        <v>19.060000000000002</v>
      </c>
      <c r="E31" s="17">
        <f aca="true" t="shared" si="3" ref="E31:E39">D31</f>
        <v>19.060000000000002</v>
      </c>
      <c r="G31" s="18"/>
    </row>
    <row r="32" spans="1:7" s="3" customFormat="1" ht="21.75">
      <c r="A32" s="16" t="s">
        <v>89</v>
      </c>
      <c r="B32" s="8">
        <v>18.83</v>
      </c>
      <c r="C32" s="8">
        <v>46.61</v>
      </c>
      <c r="D32" s="17">
        <f t="shared" si="2"/>
        <v>32.72</v>
      </c>
      <c r="E32" s="17">
        <f t="shared" si="3"/>
        <v>32.72</v>
      </c>
      <c r="G32" s="18"/>
    </row>
    <row r="33" spans="1:7" s="3" customFormat="1" ht="21.75">
      <c r="A33" s="7" t="s">
        <v>90</v>
      </c>
      <c r="B33" s="8">
        <v>93.72</v>
      </c>
      <c r="C33" s="8">
        <v>101.67999999999999</v>
      </c>
      <c r="D33" s="17">
        <f t="shared" si="2"/>
        <v>97.7</v>
      </c>
      <c r="E33" s="17">
        <f t="shared" si="3"/>
        <v>97.7</v>
      </c>
      <c r="G33" s="18"/>
    </row>
    <row r="34" spans="1:7" s="3" customFormat="1" ht="21.75">
      <c r="A34" s="7" t="s">
        <v>91</v>
      </c>
      <c r="B34" s="8">
        <v>63.279999999999994</v>
      </c>
      <c r="C34" s="8">
        <v>67.83</v>
      </c>
      <c r="D34" s="17">
        <f t="shared" si="2"/>
        <v>65.56</v>
      </c>
      <c r="E34" s="17">
        <f t="shared" si="3"/>
        <v>65.56</v>
      </c>
      <c r="G34" s="18"/>
    </row>
    <row r="35" spans="1:7" s="3" customFormat="1" ht="21.75">
      <c r="A35" s="7" t="s">
        <v>92</v>
      </c>
      <c r="B35" s="8">
        <v>27.84</v>
      </c>
      <c r="C35" s="8">
        <v>22.009999999999998</v>
      </c>
      <c r="D35" s="17">
        <f t="shared" si="2"/>
        <v>24.930000000000003</v>
      </c>
      <c r="E35" s="17">
        <f t="shared" si="3"/>
        <v>24.930000000000003</v>
      </c>
      <c r="G35" s="18"/>
    </row>
    <row r="36" spans="1:7" s="3" customFormat="1" ht="21.75">
      <c r="A36" s="7" t="s">
        <v>93</v>
      </c>
      <c r="B36" s="8">
        <v>16.11</v>
      </c>
      <c r="C36" s="8">
        <v>1.8800000000000001</v>
      </c>
      <c r="D36" s="17">
        <f t="shared" si="2"/>
        <v>9</v>
      </c>
      <c r="E36" s="17">
        <f t="shared" si="3"/>
        <v>9</v>
      </c>
      <c r="G36" s="18"/>
    </row>
    <row r="37" spans="1:7" s="3" customFormat="1" ht="21.75">
      <c r="A37" s="7" t="s">
        <v>94</v>
      </c>
      <c r="B37" s="8">
        <v>37.290000000000006</v>
      </c>
      <c r="C37" s="8">
        <v>17.840000000000003</v>
      </c>
      <c r="D37" s="17">
        <f t="shared" si="2"/>
        <v>27.57</v>
      </c>
      <c r="E37" s="17">
        <f t="shared" si="3"/>
        <v>27.57</v>
      </c>
      <c r="G37" s="18"/>
    </row>
    <row r="38" spans="1:7" s="3" customFormat="1" ht="21.75">
      <c r="A38" s="7" t="s">
        <v>95</v>
      </c>
      <c r="B38" s="8">
        <v>37.56</v>
      </c>
      <c r="C38" s="8">
        <v>34.72</v>
      </c>
      <c r="D38" s="17">
        <f t="shared" si="2"/>
        <v>36.14</v>
      </c>
      <c r="E38" s="17">
        <f t="shared" si="3"/>
        <v>36.14</v>
      </c>
      <c r="G38" s="18"/>
    </row>
    <row r="39" spans="1:7" s="3" customFormat="1" ht="21.75">
      <c r="A39" s="7" t="s">
        <v>96</v>
      </c>
      <c r="B39" s="8">
        <v>14.38</v>
      </c>
      <c r="C39" s="8">
        <v>7.109999999999999</v>
      </c>
      <c r="D39" s="17">
        <f t="shared" si="2"/>
        <v>10.75</v>
      </c>
      <c r="E39" s="17">
        <f t="shared" si="3"/>
        <v>10.75</v>
      </c>
      <c r="G39" s="18"/>
    </row>
    <row r="40" spans="1:7" s="3" customFormat="1" ht="21.75">
      <c r="A40" s="16" t="s">
        <v>134</v>
      </c>
      <c r="B40" s="8">
        <v>2.5</v>
      </c>
      <c r="C40" s="8">
        <v>5.83</v>
      </c>
      <c r="D40" s="17">
        <f>ROUNDUP((SUM(B40:C40)/2),2)</f>
        <v>4.17</v>
      </c>
      <c r="E40" s="17">
        <f>D40</f>
        <v>4.17</v>
      </c>
      <c r="G40" s="18"/>
    </row>
    <row r="41" spans="1:7" s="3" customFormat="1" ht="21.75">
      <c r="A41" s="10" t="s">
        <v>101</v>
      </c>
      <c r="B41" s="28"/>
      <c r="C41" s="28"/>
      <c r="D41" s="27"/>
      <c r="E41" s="27"/>
      <c r="G41" s="18"/>
    </row>
    <row r="42" spans="1:7" s="3" customFormat="1" ht="21.75">
      <c r="A42" s="7" t="s">
        <v>102</v>
      </c>
      <c r="B42" s="8">
        <v>1.17</v>
      </c>
      <c r="C42" s="8">
        <v>3</v>
      </c>
      <c r="D42" s="17">
        <f>ROUNDUP((SUM(B42:C42)/2),2)</f>
        <v>2.09</v>
      </c>
      <c r="E42" s="17">
        <f>D42</f>
        <v>2.09</v>
      </c>
      <c r="G42" s="18"/>
    </row>
    <row r="43" spans="1:7" s="3" customFormat="1" ht="21.75">
      <c r="A43" s="7" t="s">
        <v>97</v>
      </c>
      <c r="B43" s="8">
        <v>253.06000000000003</v>
      </c>
      <c r="C43" s="8">
        <v>169.49999999999997</v>
      </c>
      <c r="D43" s="17">
        <f>ROUNDUP((SUM(B43:C43)/2),2)</f>
        <v>211.28</v>
      </c>
      <c r="E43" s="17">
        <f>D43</f>
        <v>211.28</v>
      </c>
      <c r="G43" s="18"/>
    </row>
    <row r="44" spans="1:7" s="3" customFormat="1" ht="21.75">
      <c r="A44" s="7" t="s">
        <v>98</v>
      </c>
      <c r="B44" s="8">
        <v>4</v>
      </c>
      <c r="C44" s="8">
        <v>0.51</v>
      </c>
      <c r="D44" s="17">
        <f>ROUNDUP((SUM(B44:C44)/2),2)</f>
        <v>2.26</v>
      </c>
      <c r="E44" s="17">
        <f>D44</f>
        <v>2.26</v>
      </c>
      <c r="G44" s="18"/>
    </row>
    <row r="45" spans="1:7" s="3" customFormat="1" ht="21.75">
      <c r="A45" s="7" t="s">
        <v>99</v>
      </c>
      <c r="B45" s="8">
        <v>2.22</v>
      </c>
      <c r="C45" s="8">
        <v>3.1100000000000003</v>
      </c>
      <c r="D45" s="17">
        <f>ROUNDUP((SUM(B45:C45)/2),2)</f>
        <v>2.67</v>
      </c>
      <c r="E45" s="17">
        <f>D45</f>
        <v>2.67</v>
      </c>
      <c r="G45" s="18"/>
    </row>
    <row r="46" spans="1:7" s="3" customFormat="1" ht="21.75">
      <c r="A46" s="12" t="s">
        <v>4</v>
      </c>
      <c r="B46" s="11">
        <f>SUM(B26:B45)</f>
        <v>935.2399999999999</v>
      </c>
      <c r="C46" s="11">
        <f>SUM(C26:C45)</f>
        <v>820.7300000000001</v>
      </c>
      <c r="D46" s="11">
        <f>SUM(D26:D45)</f>
        <v>878.0499999999998</v>
      </c>
      <c r="E46" s="11">
        <f>SUM(E26:E45)</f>
        <v>878.0499999999998</v>
      </c>
      <c r="G46" s="18"/>
    </row>
    <row r="47" spans="1:7" s="5" customFormat="1" ht="21.75">
      <c r="A47" s="31" t="s">
        <v>21</v>
      </c>
      <c r="B47" s="31"/>
      <c r="C47" s="31"/>
      <c r="D47" s="31"/>
      <c r="E47" s="31"/>
      <c r="G47" s="18"/>
    </row>
    <row r="48" spans="1:7" s="3" customFormat="1" ht="21.75">
      <c r="A48" s="20" t="s">
        <v>78</v>
      </c>
      <c r="B48" s="21"/>
      <c r="C48" s="21"/>
      <c r="D48" s="21"/>
      <c r="E48" s="21"/>
      <c r="G48" s="18"/>
    </row>
    <row r="49" spans="1:7" s="3" customFormat="1" ht="21.75">
      <c r="A49" s="7" t="s">
        <v>28</v>
      </c>
      <c r="B49" s="9">
        <v>114.33</v>
      </c>
      <c r="C49" s="9">
        <v>87.67</v>
      </c>
      <c r="D49" s="17">
        <f aca="true" t="shared" si="4" ref="D49:D55">ROUNDUP((SUM(B49:C49))/2,2)</f>
        <v>101</v>
      </c>
      <c r="E49" s="17">
        <f aca="true" t="shared" si="5" ref="E49:E55">D49</f>
        <v>101</v>
      </c>
      <c r="G49" s="18"/>
    </row>
    <row r="50" spans="1:7" s="3" customFormat="1" ht="21.75">
      <c r="A50" s="7" t="s">
        <v>119</v>
      </c>
      <c r="B50" s="9">
        <v>31.5</v>
      </c>
      <c r="C50" s="9">
        <v>36</v>
      </c>
      <c r="D50" s="17">
        <f t="shared" si="4"/>
        <v>33.75</v>
      </c>
      <c r="E50" s="17">
        <f t="shared" si="5"/>
        <v>33.75</v>
      </c>
      <c r="G50" s="18"/>
    </row>
    <row r="51" spans="1:7" s="3" customFormat="1" ht="21.75">
      <c r="A51" s="7" t="s">
        <v>29</v>
      </c>
      <c r="B51" s="9">
        <v>810.39</v>
      </c>
      <c r="C51" s="9">
        <v>666.7199999999999</v>
      </c>
      <c r="D51" s="17">
        <f t="shared" si="4"/>
        <v>738.56</v>
      </c>
      <c r="E51" s="17">
        <f t="shared" si="5"/>
        <v>738.56</v>
      </c>
      <c r="G51" s="18"/>
    </row>
    <row r="52" spans="1:7" s="3" customFormat="1" ht="21.75">
      <c r="A52" s="7" t="s">
        <v>120</v>
      </c>
      <c r="B52" s="9">
        <v>88</v>
      </c>
      <c r="C52" s="9">
        <v>56.67</v>
      </c>
      <c r="D52" s="17">
        <f t="shared" si="4"/>
        <v>72.34</v>
      </c>
      <c r="E52" s="17">
        <f t="shared" si="5"/>
        <v>72.34</v>
      </c>
      <c r="G52" s="18"/>
    </row>
    <row r="53" spans="1:7" s="3" customFormat="1" ht="21.75">
      <c r="A53" s="7" t="s">
        <v>30</v>
      </c>
      <c r="B53" s="9">
        <v>382.51000000000005</v>
      </c>
      <c r="C53" s="9">
        <v>354.22</v>
      </c>
      <c r="D53" s="17">
        <f t="shared" si="4"/>
        <v>368.37</v>
      </c>
      <c r="E53" s="17">
        <f t="shared" si="5"/>
        <v>368.37</v>
      </c>
      <c r="G53" s="18"/>
    </row>
    <row r="54" spans="1:7" s="3" customFormat="1" ht="21.75">
      <c r="A54" s="7" t="s">
        <v>32</v>
      </c>
      <c r="B54" s="9">
        <v>50.33</v>
      </c>
      <c r="C54" s="9">
        <v>49.06</v>
      </c>
      <c r="D54" s="17">
        <f t="shared" si="4"/>
        <v>49.699999999999996</v>
      </c>
      <c r="E54" s="17">
        <f t="shared" si="5"/>
        <v>49.699999999999996</v>
      </c>
      <c r="G54" s="18"/>
    </row>
    <row r="55" spans="1:7" s="3" customFormat="1" ht="21.75">
      <c r="A55" s="7" t="s">
        <v>31</v>
      </c>
      <c r="B55" s="9">
        <v>435.55</v>
      </c>
      <c r="C55" s="9">
        <v>427.89</v>
      </c>
      <c r="D55" s="17">
        <f t="shared" si="4"/>
        <v>431.72</v>
      </c>
      <c r="E55" s="17">
        <f t="shared" si="5"/>
        <v>431.72</v>
      </c>
      <c r="G55" s="18"/>
    </row>
    <row r="56" spans="1:7" s="3" customFormat="1" ht="21.75">
      <c r="A56" s="20" t="s">
        <v>77</v>
      </c>
      <c r="B56" s="22"/>
      <c r="C56" s="22"/>
      <c r="D56" s="23"/>
      <c r="E56" s="23"/>
      <c r="G56" s="18"/>
    </row>
    <row r="57" spans="1:7" s="3" customFormat="1" ht="21.75">
      <c r="A57" s="7" t="s">
        <v>77</v>
      </c>
      <c r="B57" s="9">
        <v>1070.56</v>
      </c>
      <c r="C57" s="9">
        <v>1038.38</v>
      </c>
      <c r="D57" s="17">
        <f>ROUNDUP((SUM(B57:C57))/2,2)</f>
        <v>1054.47</v>
      </c>
      <c r="E57" s="17">
        <f>D57</f>
        <v>1054.47</v>
      </c>
      <c r="G57" s="18"/>
    </row>
    <row r="58" spans="1:7" s="3" customFormat="1" ht="21.75">
      <c r="A58" s="24" t="s">
        <v>71</v>
      </c>
      <c r="B58" s="22"/>
      <c r="C58" s="22"/>
      <c r="D58" s="23"/>
      <c r="E58" s="23"/>
      <c r="G58" s="18"/>
    </row>
    <row r="59" spans="1:7" s="3" customFormat="1" ht="21.75">
      <c r="A59" s="7" t="s">
        <v>61</v>
      </c>
      <c r="B59" s="9">
        <v>25.28</v>
      </c>
      <c r="C59" s="9">
        <v>13.72</v>
      </c>
      <c r="D59" s="17">
        <f>ROUNDUP((SUM(B59:C59))/2,2)</f>
        <v>19.5</v>
      </c>
      <c r="E59" s="17">
        <f>D59</f>
        <v>19.5</v>
      </c>
      <c r="G59" s="18"/>
    </row>
    <row r="60" spans="1:7" s="3" customFormat="1" ht="21.75">
      <c r="A60" s="20" t="s">
        <v>75</v>
      </c>
      <c r="B60" s="21"/>
      <c r="C60" s="21"/>
      <c r="D60" s="21"/>
      <c r="E60" s="21"/>
      <c r="G60" s="18"/>
    </row>
    <row r="61" spans="1:7" s="3" customFormat="1" ht="21.75">
      <c r="A61" s="7" t="s">
        <v>75</v>
      </c>
      <c r="B61" s="9">
        <v>27.5</v>
      </c>
      <c r="C61" s="9">
        <v>21</v>
      </c>
      <c r="D61" s="17">
        <f>ROUNDUP((SUM(B61:C61))/2,2)</f>
        <v>24.25</v>
      </c>
      <c r="E61" s="17">
        <f>D61*1.8</f>
        <v>43.65</v>
      </c>
      <c r="G61" s="18"/>
    </row>
    <row r="62" spans="1:7" s="3" customFormat="1" ht="21.75">
      <c r="A62" s="20" t="s">
        <v>76</v>
      </c>
      <c r="B62" s="21"/>
      <c r="C62" s="21"/>
      <c r="D62" s="21"/>
      <c r="E62" s="21"/>
      <c r="G62" s="18"/>
    </row>
    <row r="63" spans="1:7" s="3" customFormat="1" ht="21.75">
      <c r="A63" s="7" t="s">
        <v>76</v>
      </c>
      <c r="B63" s="9">
        <v>9.5</v>
      </c>
      <c r="C63" s="9">
        <v>10.25</v>
      </c>
      <c r="D63" s="17">
        <f>ROUNDUP((SUM(B63:C63))/2,2)</f>
        <v>9.879999999999999</v>
      </c>
      <c r="E63" s="17">
        <f>D63*1.8</f>
        <v>17.784</v>
      </c>
      <c r="G63" s="18"/>
    </row>
    <row r="64" spans="1:7" s="3" customFormat="1" ht="21.75">
      <c r="A64" s="20" t="s">
        <v>121</v>
      </c>
      <c r="B64" s="21"/>
      <c r="C64" s="21"/>
      <c r="D64" s="21"/>
      <c r="E64" s="21"/>
      <c r="G64" s="18"/>
    </row>
    <row r="65" spans="1:7" s="3" customFormat="1" ht="21.75">
      <c r="A65" s="7" t="s">
        <v>122</v>
      </c>
      <c r="B65" s="9">
        <v>0.5</v>
      </c>
      <c r="C65" s="29" t="s">
        <v>103</v>
      </c>
      <c r="D65" s="17">
        <f>ROUNDUP((SUM(B65:C65))/2,2)</f>
        <v>0.25</v>
      </c>
      <c r="E65" s="17">
        <f>D65</f>
        <v>0.25</v>
      </c>
      <c r="G65" s="18"/>
    </row>
    <row r="66" spans="1:7" s="3" customFormat="1" ht="21.75">
      <c r="A66" s="12" t="s">
        <v>5</v>
      </c>
      <c r="B66" s="15">
        <f>SUM(B49:B65)</f>
        <v>3045.9500000000003</v>
      </c>
      <c r="C66" s="15">
        <f>SUM(C49:C63)</f>
        <v>2761.5799999999995</v>
      </c>
      <c r="D66" s="15">
        <f>SUM(D49:D65)</f>
        <v>2903.79</v>
      </c>
      <c r="E66" s="15">
        <f>SUM(E49:E65)</f>
        <v>2931.094</v>
      </c>
      <c r="G66" s="18"/>
    </row>
    <row r="67" spans="1:7" s="5" customFormat="1" ht="21.75">
      <c r="A67" s="31" t="s">
        <v>20</v>
      </c>
      <c r="B67" s="31"/>
      <c r="C67" s="31"/>
      <c r="D67" s="31"/>
      <c r="E67" s="31"/>
      <c r="G67" s="18"/>
    </row>
    <row r="68" spans="1:7" s="3" customFormat="1" ht="21.75">
      <c r="A68" s="20" t="s">
        <v>80</v>
      </c>
      <c r="B68" s="22"/>
      <c r="C68" s="22"/>
      <c r="D68" s="23"/>
      <c r="E68" s="23"/>
      <c r="G68" s="18"/>
    </row>
    <row r="69" spans="1:7" s="3" customFormat="1" ht="21.75">
      <c r="A69" s="7" t="s">
        <v>123</v>
      </c>
      <c r="B69" s="9">
        <v>1.17</v>
      </c>
      <c r="C69" s="9">
        <v>0.67</v>
      </c>
      <c r="D69" s="17">
        <f>ROUNDUP((SUM(B69:C69))/2,2)</f>
        <v>0.92</v>
      </c>
      <c r="E69" s="17">
        <f>D69</f>
        <v>0.92</v>
      </c>
      <c r="G69" s="18"/>
    </row>
    <row r="70" spans="1:7" s="3" customFormat="1" ht="21.75">
      <c r="A70" s="7" t="s">
        <v>62</v>
      </c>
      <c r="B70" s="9">
        <v>41.89</v>
      </c>
      <c r="C70" s="9">
        <v>41.56</v>
      </c>
      <c r="D70" s="17">
        <f aca="true" t="shared" si="6" ref="D70:D79">ROUNDUP((SUM(B70:C70))/2,2)</f>
        <v>41.73</v>
      </c>
      <c r="E70" s="17">
        <f aca="true" t="shared" si="7" ref="E70:E79">D70</f>
        <v>41.73</v>
      </c>
      <c r="G70" s="18"/>
    </row>
    <row r="71" spans="1:7" s="3" customFormat="1" ht="21.75">
      <c r="A71" s="7" t="s">
        <v>38</v>
      </c>
      <c r="B71" s="9">
        <v>187</v>
      </c>
      <c r="C71" s="9">
        <v>196.83</v>
      </c>
      <c r="D71" s="17">
        <f t="shared" si="6"/>
        <v>191.92</v>
      </c>
      <c r="E71" s="17">
        <f t="shared" si="7"/>
        <v>191.92</v>
      </c>
      <c r="G71" s="18"/>
    </row>
    <row r="72" spans="1:7" s="3" customFormat="1" ht="21.75">
      <c r="A72" s="7" t="s">
        <v>33</v>
      </c>
      <c r="B72" s="9">
        <v>261.21000000000004</v>
      </c>
      <c r="C72" s="9">
        <v>200.32999999999998</v>
      </c>
      <c r="D72" s="17">
        <f t="shared" si="6"/>
        <v>230.77</v>
      </c>
      <c r="E72" s="17">
        <f t="shared" si="7"/>
        <v>230.77</v>
      </c>
      <c r="G72" s="18"/>
    </row>
    <row r="73" spans="1:7" s="3" customFormat="1" ht="21.75">
      <c r="A73" s="7" t="s">
        <v>34</v>
      </c>
      <c r="B73" s="9">
        <v>285.12</v>
      </c>
      <c r="C73" s="9">
        <v>293.89000000000004</v>
      </c>
      <c r="D73" s="17">
        <f t="shared" si="6"/>
        <v>289.51</v>
      </c>
      <c r="E73" s="17">
        <f t="shared" si="7"/>
        <v>289.51</v>
      </c>
      <c r="G73" s="18"/>
    </row>
    <row r="74" spans="1:7" s="3" customFormat="1" ht="21.75">
      <c r="A74" s="7" t="s">
        <v>36</v>
      </c>
      <c r="B74" s="9">
        <v>52.22</v>
      </c>
      <c r="C74" s="9">
        <v>43.22</v>
      </c>
      <c r="D74" s="17">
        <f>ROUNDUP((SUM(B74:C74))/2,2)</f>
        <v>47.72</v>
      </c>
      <c r="E74" s="17">
        <f>D74</f>
        <v>47.72</v>
      </c>
      <c r="G74" s="18"/>
    </row>
    <row r="75" spans="1:7" s="3" customFormat="1" ht="21.75">
      <c r="A75" s="7" t="s">
        <v>124</v>
      </c>
      <c r="B75" s="9">
        <v>53.55</v>
      </c>
      <c r="C75" s="9">
        <v>33.78</v>
      </c>
      <c r="D75" s="17">
        <f>ROUNDUP((SUM(B75:C75))/2,2)</f>
        <v>43.669999999999995</v>
      </c>
      <c r="E75" s="17">
        <f>D75</f>
        <v>43.669999999999995</v>
      </c>
      <c r="G75" s="18"/>
    </row>
    <row r="76" spans="1:7" s="3" customFormat="1" ht="21.75">
      <c r="A76" s="7" t="s">
        <v>63</v>
      </c>
      <c r="B76" s="9">
        <v>31.56</v>
      </c>
      <c r="C76" s="9">
        <v>37.89</v>
      </c>
      <c r="D76" s="17">
        <f t="shared" si="6"/>
        <v>34.73</v>
      </c>
      <c r="E76" s="17">
        <f t="shared" si="7"/>
        <v>34.73</v>
      </c>
      <c r="G76" s="18"/>
    </row>
    <row r="77" spans="1:7" s="3" customFormat="1" ht="21.75">
      <c r="A77" s="7" t="s">
        <v>125</v>
      </c>
      <c r="B77" s="9">
        <v>7.67</v>
      </c>
      <c r="C77" s="9">
        <v>9.61</v>
      </c>
      <c r="D77" s="17">
        <f>ROUNDUP((SUM(B77:C77))/2,2)</f>
        <v>8.64</v>
      </c>
      <c r="E77" s="17">
        <f>D77</f>
        <v>8.64</v>
      </c>
      <c r="G77" s="18"/>
    </row>
    <row r="78" spans="1:7" s="3" customFormat="1" ht="21.75">
      <c r="A78" s="7" t="s">
        <v>35</v>
      </c>
      <c r="B78" s="9">
        <v>109.77</v>
      </c>
      <c r="C78" s="9">
        <v>139.06</v>
      </c>
      <c r="D78" s="17">
        <f t="shared" si="6"/>
        <v>124.42</v>
      </c>
      <c r="E78" s="17">
        <f t="shared" si="7"/>
        <v>124.42</v>
      </c>
      <c r="G78" s="18"/>
    </row>
    <row r="79" spans="1:7" s="3" customFormat="1" ht="21.75">
      <c r="A79" s="7" t="s">
        <v>37</v>
      </c>
      <c r="B79" s="9">
        <v>110</v>
      </c>
      <c r="C79" s="9">
        <v>118.83</v>
      </c>
      <c r="D79" s="17">
        <f t="shared" si="6"/>
        <v>114.42</v>
      </c>
      <c r="E79" s="17">
        <f t="shared" si="7"/>
        <v>114.42</v>
      </c>
      <c r="G79" s="18"/>
    </row>
    <row r="80" spans="1:7" s="3" customFormat="1" ht="21.75">
      <c r="A80" s="20" t="s">
        <v>67</v>
      </c>
      <c r="B80" s="21"/>
      <c r="C80" s="21"/>
      <c r="D80" s="21"/>
      <c r="E80" s="21"/>
      <c r="G80" s="18"/>
    </row>
    <row r="81" spans="1:7" s="3" customFormat="1" ht="21.75">
      <c r="A81" s="7" t="s">
        <v>51</v>
      </c>
      <c r="B81" s="9">
        <v>7.83</v>
      </c>
      <c r="C81" s="9">
        <v>9.17</v>
      </c>
      <c r="D81" s="17">
        <f>ROUNDUP((SUM(B81:C81))/2,2)</f>
        <v>8.5</v>
      </c>
      <c r="E81" s="17">
        <f>D81</f>
        <v>8.5</v>
      </c>
      <c r="G81" s="18"/>
    </row>
    <row r="82" spans="1:7" s="3" customFormat="1" ht="21.75">
      <c r="A82" s="19" t="s">
        <v>53</v>
      </c>
      <c r="B82" s="9">
        <v>0.17</v>
      </c>
      <c r="C82" s="29" t="s">
        <v>103</v>
      </c>
      <c r="D82" s="17">
        <f>ROUNDUP((SUM(B82:C82))/2,2)</f>
        <v>0.09</v>
      </c>
      <c r="E82" s="17">
        <f>D82</f>
        <v>0.09</v>
      </c>
      <c r="G82" s="18"/>
    </row>
    <row r="83" spans="1:7" s="3" customFormat="1" ht="21.75">
      <c r="A83" s="19" t="s">
        <v>105</v>
      </c>
      <c r="B83" s="9">
        <v>62.83</v>
      </c>
      <c r="C83" s="9">
        <v>36.89</v>
      </c>
      <c r="D83" s="17">
        <f>ROUNDUP((SUM(B83:C83))/2,2)</f>
        <v>49.86</v>
      </c>
      <c r="E83" s="17">
        <f>D83</f>
        <v>49.86</v>
      </c>
      <c r="G83" s="18"/>
    </row>
    <row r="84" spans="1:7" s="3" customFormat="1" ht="21.75">
      <c r="A84" s="20" t="s">
        <v>81</v>
      </c>
      <c r="B84" s="21"/>
      <c r="C84" s="21"/>
      <c r="D84" s="21"/>
      <c r="E84" s="21"/>
      <c r="G84" s="18"/>
    </row>
    <row r="85" spans="1:7" s="3" customFormat="1" ht="21.75">
      <c r="A85" s="7" t="s">
        <v>64</v>
      </c>
      <c r="B85" s="9">
        <v>6.25</v>
      </c>
      <c r="C85" s="9">
        <v>2</v>
      </c>
      <c r="D85" s="17">
        <f>ROUNDUP((SUM(B85:C85))/2,2)</f>
        <v>4.13</v>
      </c>
      <c r="E85" s="17">
        <f>D85*2</f>
        <v>8.26</v>
      </c>
      <c r="G85" s="18"/>
    </row>
    <row r="86" spans="1:7" s="3" customFormat="1" ht="21.75">
      <c r="A86" s="7" t="s">
        <v>34</v>
      </c>
      <c r="B86" s="9">
        <v>7.25</v>
      </c>
      <c r="C86" s="9">
        <v>7.92</v>
      </c>
      <c r="D86" s="17">
        <f>ROUNDUP((SUM(B86:C86))/2,2)</f>
        <v>7.59</v>
      </c>
      <c r="E86" s="17">
        <f>D86*2</f>
        <v>15.18</v>
      </c>
      <c r="G86" s="18"/>
    </row>
    <row r="87" spans="1:7" s="3" customFormat="1" ht="21.75">
      <c r="A87" s="7" t="s">
        <v>33</v>
      </c>
      <c r="B87" s="9">
        <v>10.5</v>
      </c>
      <c r="C87" s="29">
        <v>8.5</v>
      </c>
      <c r="D87" s="17">
        <f>ROUNDUP((SUM(B87:C87))/2,2)</f>
        <v>9.5</v>
      </c>
      <c r="E87" s="17">
        <f>D87*2</f>
        <v>19</v>
      </c>
      <c r="G87" s="18"/>
    </row>
    <row r="88" spans="1:7" s="3" customFormat="1" ht="21.75">
      <c r="A88" s="20" t="s">
        <v>82</v>
      </c>
      <c r="B88" s="21"/>
      <c r="C88" s="21"/>
      <c r="D88" s="21"/>
      <c r="E88" s="21"/>
      <c r="G88" s="18"/>
    </row>
    <row r="89" spans="1:7" s="3" customFormat="1" ht="21.75">
      <c r="A89" s="7" t="s">
        <v>64</v>
      </c>
      <c r="B89" s="9">
        <v>4.33</v>
      </c>
      <c r="C89" s="9">
        <v>5.16</v>
      </c>
      <c r="D89" s="17">
        <f>ROUNDUP((SUM(B89:C89))/2,2)</f>
        <v>4.75</v>
      </c>
      <c r="E89" s="17">
        <f>D89*2</f>
        <v>9.5</v>
      </c>
      <c r="G89" s="18"/>
    </row>
    <row r="90" spans="1:7" s="3" customFormat="1" ht="21.75">
      <c r="A90" s="20" t="s">
        <v>65</v>
      </c>
      <c r="B90" s="21"/>
      <c r="C90" s="21"/>
      <c r="D90" s="21"/>
      <c r="E90" s="21"/>
      <c r="G90" s="18"/>
    </row>
    <row r="91" spans="1:7" s="3" customFormat="1" ht="21.75">
      <c r="A91" s="7" t="s">
        <v>34</v>
      </c>
      <c r="B91" s="9">
        <v>2.67</v>
      </c>
      <c r="C91" s="9">
        <v>2.83</v>
      </c>
      <c r="D91" s="17">
        <f>ROUNDUP((SUM(B91:C91))/2,2)</f>
        <v>2.75</v>
      </c>
      <c r="E91" s="17">
        <f>D91*2</f>
        <v>5.5</v>
      </c>
      <c r="G91" s="18"/>
    </row>
    <row r="92" spans="1:7" s="3" customFormat="1" ht="21.75">
      <c r="A92" s="12" t="s">
        <v>6</v>
      </c>
      <c r="B92" s="15">
        <f>SUM(B69:B91)</f>
        <v>1242.99</v>
      </c>
      <c r="C92" s="15">
        <f>SUM(C70:C91)</f>
        <v>1187.4700000000003</v>
      </c>
      <c r="D92" s="15">
        <f>SUM(D69:D91)</f>
        <v>1215.62</v>
      </c>
      <c r="E92" s="15">
        <f>SUM(E69:E91)</f>
        <v>1244.34</v>
      </c>
      <c r="G92" s="18"/>
    </row>
    <row r="93" spans="1:7" s="5" customFormat="1" ht="21.75">
      <c r="A93" s="31" t="s">
        <v>7</v>
      </c>
      <c r="B93" s="31"/>
      <c r="C93" s="31"/>
      <c r="D93" s="31"/>
      <c r="E93" s="31"/>
      <c r="G93" s="18"/>
    </row>
    <row r="94" spans="1:7" s="3" customFormat="1" ht="21.75">
      <c r="A94" s="25" t="s">
        <v>66</v>
      </c>
      <c r="B94" s="22"/>
      <c r="C94" s="22"/>
      <c r="D94" s="26"/>
      <c r="E94" s="26"/>
      <c r="G94" s="18"/>
    </row>
    <row r="95" spans="1:7" s="3" customFormat="1" ht="21.75">
      <c r="A95" s="7" t="s">
        <v>83</v>
      </c>
      <c r="B95" s="9">
        <v>6.5</v>
      </c>
      <c r="C95" s="9">
        <v>5</v>
      </c>
      <c r="D95" s="17">
        <f aca="true" t="shared" si="8" ref="D95:D100">ROUNDUP((SUM(B95:C95))/2,2)</f>
        <v>5.75</v>
      </c>
      <c r="E95" s="17">
        <f aca="true" t="shared" si="9" ref="E95:E100">D95</f>
        <v>5.75</v>
      </c>
      <c r="G95" s="18"/>
    </row>
    <row r="96" spans="1:7" s="3" customFormat="1" ht="21.75">
      <c r="A96" s="7" t="s">
        <v>84</v>
      </c>
      <c r="B96" s="9">
        <v>12.33</v>
      </c>
      <c r="C96" s="9">
        <v>8.17</v>
      </c>
      <c r="D96" s="17">
        <f t="shared" si="8"/>
        <v>10.25</v>
      </c>
      <c r="E96" s="17">
        <f t="shared" si="9"/>
        <v>10.25</v>
      </c>
      <c r="G96" s="18"/>
    </row>
    <row r="97" spans="1:7" s="3" customFormat="1" ht="21.75">
      <c r="A97" s="7" t="s">
        <v>85</v>
      </c>
      <c r="B97" s="9">
        <v>35.72</v>
      </c>
      <c r="C97" s="9">
        <v>24</v>
      </c>
      <c r="D97" s="17">
        <f t="shared" si="8"/>
        <v>29.86</v>
      </c>
      <c r="E97" s="17">
        <f t="shared" si="9"/>
        <v>29.86</v>
      </c>
      <c r="G97" s="18"/>
    </row>
    <row r="98" spans="1:7" s="3" customFormat="1" ht="21.75">
      <c r="A98" s="7" t="s">
        <v>86</v>
      </c>
      <c r="B98" s="9">
        <v>17.33</v>
      </c>
      <c r="C98" s="9">
        <v>13</v>
      </c>
      <c r="D98" s="17">
        <f t="shared" si="8"/>
        <v>15.17</v>
      </c>
      <c r="E98" s="17">
        <f t="shared" si="9"/>
        <v>15.17</v>
      </c>
      <c r="G98" s="18"/>
    </row>
    <row r="99" spans="1:7" s="3" customFormat="1" ht="21.75">
      <c r="A99" s="7" t="s">
        <v>87</v>
      </c>
      <c r="B99" s="9">
        <v>6</v>
      </c>
      <c r="C99" s="9">
        <v>3</v>
      </c>
      <c r="D99" s="17">
        <f t="shared" si="8"/>
        <v>4.5</v>
      </c>
      <c r="E99" s="17">
        <f t="shared" si="9"/>
        <v>4.5</v>
      </c>
      <c r="G99" s="18"/>
    </row>
    <row r="100" spans="1:7" s="3" customFormat="1" ht="21.75">
      <c r="A100" s="7" t="s">
        <v>106</v>
      </c>
      <c r="B100" s="9">
        <v>31</v>
      </c>
      <c r="C100" s="9">
        <v>28.33</v>
      </c>
      <c r="D100" s="17">
        <f t="shared" si="8"/>
        <v>29.67</v>
      </c>
      <c r="E100" s="17">
        <f t="shared" si="9"/>
        <v>29.67</v>
      </c>
      <c r="G100" s="18"/>
    </row>
    <row r="101" spans="1:7" s="3" customFormat="1" ht="21.75">
      <c r="A101" s="25" t="s">
        <v>67</v>
      </c>
      <c r="B101" s="22"/>
      <c r="C101" s="22"/>
      <c r="D101" s="26"/>
      <c r="E101" s="26"/>
      <c r="G101" s="18"/>
    </row>
    <row r="102" spans="1:7" s="3" customFormat="1" ht="21.75">
      <c r="A102" s="7" t="s">
        <v>56</v>
      </c>
      <c r="B102" s="9">
        <v>26.11</v>
      </c>
      <c r="C102" s="9">
        <v>15.280000000000001</v>
      </c>
      <c r="D102" s="17">
        <f>ROUNDUP((SUM(B102:C102))/2,2)</f>
        <v>20.700000000000003</v>
      </c>
      <c r="E102" s="17">
        <f>D102</f>
        <v>20.700000000000003</v>
      </c>
      <c r="G102" s="18"/>
    </row>
    <row r="103" spans="1:7" s="3" customFormat="1" ht="21.75">
      <c r="A103" s="7" t="s">
        <v>54</v>
      </c>
      <c r="B103" s="9">
        <v>53.5</v>
      </c>
      <c r="C103" s="9">
        <v>42.33</v>
      </c>
      <c r="D103" s="17">
        <f>ROUNDUP((SUM(B103:C103))/2,2)</f>
        <v>47.919999999999995</v>
      </c>
      <c r="E103" s="17">
        <f>D103</f>
        <v>47.919999999999995</v>
      </c>
      <c r="G103" s="18"/>
    </row>
    <row r="104" spans="1:7" s="3" customFormat="1" ht="21.75">
      <c r="A104" s="7" t="s">
        <v>55</v>
      </c>
      <c r="B104" s="9">
        <v>69.67</v>
      </c>
      <c r="C104" s="9">
        <v>45.16</v>
      </c>
      <c r="D104" s="17">
        <f>ROUNDUP((SUM(B104:C104))/2,2)</f>
        <v>57.419999999999995</v>
      </c>
      <c r="E104" s="17">
        <f>D104</f>
        <v>57.419999999999995</v>
      </c>
      <c r="G104" s="18"/>
    </row>
    <row r="105" spans="1:7" s="3" customFormat="1" ht="21.75">
      <c r="A105" s="20" t="s">
        <v>107</v>
      </c>
      <c r="B105" s="21"/>
      <c r="C105" s="21"/>
      <c r="D105" s="21"/>
      <c r="E105" s="21"/>
      <c r="G105" s="18"/>
    </row>
    <row r="106" spans="1:7" s="3" customFormat="1" ht="21.75">
      <c r="A106" s="7" t="s">
        <v>108</v>
      </c>
      <c r="B106" s="29">
        <v>6</v>
      </c>
      <c r="C106" s="9">
        <v>5</v>
      </c>
      <c r="D106" s="17">
        <f>ROUNDUP((SUM(B106:C106))/2,2)</f>
        <v>5.5</v>
      </c>
      <c r="E106" s="17">
        <f>D106*2</f>
        <v>11</v>
      </c>
      <c r="G106" s="18"/>
    </row>
    <row r="107" spans="1:7" s="3" customFormat="1" ht="21.75">
      <c r="A107" s="20" t="s">
        <v>68</v>
      </c>
      <c r="B107" s="21"/>
      <c r="C107" s="21"/>
      <c r="D107" s="21"/>
      <c r="E107" s="21"/>
      <c r="G107" s="18"/>
    </row>
    <row r="108" spans="1:7" s="3" customFormat="1" ht="21.75">
      <c r="A108" s="7" t="s">
        <v>39</v>
      </c>
      <c r="B108" s="9">
        <v>294.83</v>
      </c>
      <c r="C108" s="9">
        <v>140</v>
      </c>
      <c r="D108" s="17">
        <f>ROUNDUP((SUM(B108:C108))/2,2)</f>
        <v>217.42</v>
      </c>
      <c r="E108" s="17">
        <f>D108*1.5</f>
        <v>326.13</v>
      </c>
      <c r="G108" s="18"/>
    </row>
    <row r="109" spans="1:7" s="3" customFormat="1" ht="21.75">
      <c r="A109" s="12" t="s">
        <v>8</v>
      </c>
      <c r="B109" s="15">
        <f>SUM(B95:B108)</f>
        <v>558.99</v>
      </c>
      <c r="C109" s="15">
        <f>SUM(C95:C108)</f>
        <v>329.27</v>
      </c>
      <c r="D109" s="15">
        <f>SUM(D95:D108)</f>
        <v>444.15999999999997</v>
      </c>
      <c r="E109" s="15">
        <f>SUM(E95:E108)</f>
        <v>558.37</v>
      </c>
      <c r="G109" s="18"/>
    </row>
    <row r="110" spans="1:7" s="5" customFormat="1" ht="21.75">
      <c r="A110" s="31" t="s">
        <v>9</v>
      </c>
      <c r="B110" s="31"/>
      <c r="C110" s="31"/>
      <c r="D110" s="31"/>
      <c r="E110" s="31"/>
      <c r="G110" s="18"/>
    </row>
    <row r="111" spans="1:7" s="3" customFormat="1" ht="21.75">
      <c r="A111" s="20" t="s">
        <v>69</v>
      </c>
      <c r="B111" s="21"/>
      <c r="C111" s="21"/>
      <c r="D111" s="21"/>
      <c r="E111" s="21"/>
      <c r="G111" s="18"/>
    </row>
    <row r="112" spans="1:7" s="3" customFormat="1" ht="21.75">
      <c r="A112" s="7" t="s">
        <v>40</v>
      </c>
      <c r="B112" s="9">
        <v>12.5</v>
      </c>
      <c r="C112" s="9">
        <v>9.45</v>
      </c>
      <c r="D112" s="17">
        <f>ROUNDUP((SUM(B112:C112))/2,2)</f>
        <v>10.98</v>
      </c>
      <c r="E112" s="17">
        <f>D112</f>
        <v>10.98</v>
      </c>
      <c r="G112" s="18"/>
    </row>
    <row r="113" spans="1:7" s="3" customFormat="1" ht="21.75">
      <c r="A113" s="7" t="s">
        <v>126</v>
      </c>
      <c r="B113" s="9">
        <v>6.66</v>
      </c>
      <c r="C113" s="29">
        <v>2.28</v>
      </c>
      <c r="D113" s="17">
        <f>ROUNDUP((SUM(B113:C113))/2,2)</f>
        <v>4.47</v>
      </c>
      <c r="E113" s="17">
        <f>D113</f>
        <v>4.47</v>
      </c>
      <c r="G113" s="18"/>
    </row>
    <row r="114" spans="1:7" s="3" customFormat="1" ht="21.75">
      <c r="A114" s="7" t="s">
        <v>41</v>
      </c>
      <c r="B114" s="9">
        <v>100</v>
      </c>
      <c r="C114" s="9">
        <v>88.11</v>
      </c>
      <c r="D114" s="17">
        <f>ROUNDUP((SUM(B114:C114))/2,2)</f>
        <v>94.06</v>
      </c>
      <c r="E114" s="17">
        <f>D114</f>
        <v>94.06</v>
      </c>
      <c r="G114" s="18"/>
    </row>
    <row r="115" spans="1:7" s="3" customFormat="1" ht="21.75">
      <c r="A115" s="7" t="s">
        <v>52</v>
      </c>
      <c r="B115" s="9">
        <v>22.840000000000003</v>
      </c>
      <c r="C115" s="9">
        <v>20.22</v>
      </c>
      <c r="D115" s="17">
        <f>ROUNDUP((SUM(B115:C115))/2,2)</f>
        <v>21.53</v>
      </c>
      <c r="E115" s="17">
        <f>D115</f>
        <v>21.53</v>
      </c>
      <c r="G115" s="18"/>
    </row>
    <row r="116" spans="1:7" s="3" customFormat="1" ht="21.75">
      <c r="A116" s="12" t="s">
        <v>10</v>
      </c>
      <c r="B116" s="15">
        <f>SUM(B112:B115)</f>
        <v>142</v>
      </c>
      <c r="C116" s="15">
        <f>SUM(C112:C115)</f>
        <v>120.06</v>
      </c>
      <c r="D116" s="15">
        <f>SUM(D112:D115)</f>
        <v>131.04000000000002</v>
      </c>
      <c r="E116" s="15">
        <f>SUM(E112:E115)</f>
        <v>131.04000000000002</v>
      </c>
      <c r="G116" s="18"/>
    </row>
    <row r="117" spans="1:7" s="5" customFormat="1" ht="21.75">
      <c r="A117" s="31" t="s">
        <v>11</v>
      </c>
      <c r="B117" s="31"/>
      <c r="C117" s="31"/>
      <c r="D117" s="31"/>
      <c r="E117" s="31"/>
      <c r="G117" s="18"/>
    </row>
    <row r="118" spans="1:7" s="3" customFormat="1" ht="21.75">
      <c r="A118" s="20" t="s">
        <v>70</v>
      </c>
      <c r="B118" s="21"/>
      <c r="C118" s="21"/>
      <c r="D118" s="21"/>
      <c r="E118" s="21"/>
      <c r="G118" s="18"/>
    </row>
    <row r="119" spans="1:7" s="3" customFormat="1" ht="21.75">
      <c r="A119" s="7" t="s">
        <v>43</v>
      </c>
      <c r="B119" s="9">
        <v>35.67</v>
      </c>
      <c r="C119" s="9">
        <v>25.83</v>
      </c>
      <c r="D119" s="17">
        <f aca="true" t="shared" si="10" ref="D119:D126">ROUNDUP((SUM(B119:C119))/2,2)</f>
        <v>30.75</v>
      </c>
      <c r="E119" s="17">
        <f aca="true" t="shared" si="11" ref="E119:E126">D119</f>
        <v>30.75</v>
      </c>
      <c r="G119" s="18"/>
    </row>
    <row r="120" spans="1:7" s="3" customFormat="1" ht="21.75">
      <c r="A120" s="7" t="s">
        <v>127</v>
      </c>
      <c r="B120" s="9">
        <v>7.5</v>
      </c>
      <c r="C120" s="9">
        <v>5.33</v>
      </c>
      <c r="D120" s="17">
        <f>ROUNDUP((SUM(B120:C120))/2,2)</f>
        <v>6.42</v>
      </c>
      <c r="E120" s="17">
        <f t="shared" si="11"/>
        <v>6.42</v>
      </c>
      <c r="G120" s="18"/>
    </row>
    <row r="121" spans="1:7" s="3" customFormat="1" ht="21.75">
      <c r="A121" s="7" t="s">
        <v>44</v>
      </c>
      <c r="B121" s="9">
        <v>443.44</v>
      </c>
      <c r="C121" s="9">
        <v>403.28000000000003</v>
      </c>
      <c r="D121" s="17">
        <f t="shared" si="10"/>
        <v>423.36</v>
      </c>
      <c r="E121" s="17">
        <f t="shared" si="11"/>
        <v>423.36</v>
      </c>
      <c r="G121" s="18"/>
    </row>
    <row r="122" spans="1:7" s="3" customFormat="1" ht="21.75">
      <c r="A122" s="7" t="s">
        <v>45</v>
      </c>
      <c r="B122" s="9">
        <v>244</v>
      </c>
      <c r="C122" s="9">
        <v>210.5</v>
      </c>
      <c r="D122" s="17">
        <f t="shared" si="10"/>
        <v>227.25</v>
      </c>
      <c r="E122" s="17">
        <f t="shared" si="11"/>
        <v>227.25</v>
      </c>
      <c r="G122" s="18"/>
    </row>
    <row r="123" spans="1:7" s="3" customFormat="1" ht="21.75">
      <c r="A123" s="7" t="s">
        <v>42</v>
      </c>
      <c r="B123" s="9">
        <v>62.5</v>
      </c>
      <c r="C123" s="9">
        <v>59.94</v>
      </c>
      <c r="D123" s="17">
        <f t="shared" si="10"/>
        <v>61.22</v>
      </c>
      <c r="E123" s="17">
        <f t="shared" si="11"/>
        <v>61.22</v>
      </c>
      <c r="G123" s="18"/>
    </row>
    <row r="124" spans="1:7" s="3" customFormat="1" ht="21.75">
      <c r="A124" s="7" t="s">
        <v>46</v>
      </c>
      <c r="B124" s="9">
        <v>34.84</v>
      </c>
      <c r="C124" s="9">
        <v>23.67</v>
      </c>
      <c r="D124" s="17">
        <f>ROUNDUP((SUM(B124:C124))/2,2)</f>
        <v>29.26</v>
      </c>
      <c r="E124" s="17">
        <f t="shared" si="11"/>
        <v>29.26</v>
      </c>
      <c r="G124" s="18"/>
    </row>
    <row r="125" spans="1:7" s="3" customFormat="1" ht="21.75">
      <c r="A125" s="7" t="s">
        <v>57</v>
      </c>
      <c r="B125" s="9">
        <v>70.89</v>
      </c>
      <c r="C125" s="9">
        <v>78.94</v>
      </c>
      <c r="D125" s="17">
        <f t="shared" si="10"/>
        <v>74.92</v>
      </c>
      <c r="E125" s="17">
        <f t="shared" si="11"/>
        <v>74.92</v>
      </c>
      <c r="G125" s="18"/>
    </row>
    <row r="126" spans="1:7" s="3" customFormat="1" ht="21.75">
      <c r="A126" s="7" t="s">
        <v>58</v>
      </c>
      <c r="B126" s="9">
        <v>17.78</v>
      </c>
      <c r="C126" s="9">
        <v>16.67</v>
      </c>
      <c r="D126" s="17">
        <f t="shared" si="10"/>
        <v>17.23</v>
      </c>
      <c r="E126" s="17">
        <f t="shared" si="11"/>
        <v>17.23</v>
      </c>
      <c r="G126" s="18"/>
    </row>
    <row r="127" spans="1:7" s="3" customFormat="1" ht="21.75">
      <c r="A127" s="20" t="s">
        <v>71</v>
      </c>
      <c r="B127" s="22"/>
      <c r="C127" s="22"/>
      <c r="D127" s="23"/>
      <c r="E127" s="23"/>
      <c r="G127" s="18"/>
    </row>
    <row r="128" spans="1:7" s="3" customFormat="1" ht="21.75">
      <c r="A128" s="7" t="s">
        <v>47</v>
      </c>
      <c r="B128" s="9">
        <v>31.28</v>
      </c>
      <c r="C128" s="9">
        <v>17.89</v>
      </c>
      <c r="D128" s="17">
        <f>ROUNDUP((SUM(B128:C128))/2,2)</f>
        <v>24.59</v>
      </c>
      <c r="E128" s="17">
        <f>D128</f>
        <v>24.59</v>
      </c>
      <c r="G128" s="18"/>
    </row>
    <row r="129" spans="1:7" s="3" customFormat="1" ht="21.75">
      <c r="A129" s="7" t="s">
        <v>128</v>
      </c>
      <c r="B129" s="9">
        <v>7.78</v>
      </c>
      <c r="C129" s="9">
        <v>1.5</v>
      </c>
      <c r="D129" s="17">
        <f>ROUNDUP((SUM(B129:C129))/2,2)</f>
        <v>4.64</v>
      </c>
      <c r="E129" s="17">
        <f>D129</f>
        <v>4.64</v>
      </c>
      <c r="G129" s="18"/>
    </row>
    <row r="130" spans="1:7" s="3" customFormat="1" ht="21.75">
      <c r="A130" s="20" t="s">
        <v>72</v>
      </c>
      <c r="B130" s="21"/>
      <c r="C130" s="21"/>
      <c r="D130" s="21"/>
      <c r="E130" s="21"/>
      <c r="G130" s="18"/>
    </row>
    <row r="131" spans="1:7" s="3" customFormat="1" ht="21.75">
      <c r="A131" s="7" t="s">
        <v>46</v>
      </c>
      <c r="B131" s="9">
        <v>33</v>
      </c>
      <c r="C131" s="9">
        <v>31</v>
      </c>
      <c r="D131" s="17">
        <f>ROUNDUP((SUM(B131:C131))/2,2)</f>
        <v>32</v>
      </c>
      <c r="E131" s="17">
        <f>D131*2</f>
        <v>64</v>
      </c>
      <c r="G131" s="18"/>
    </row>
    <row r="132" spans="1:7" s="3" customFormat="1" ht="21.75">
      <c r="A132" s="20" t="s">
        <v>65</v>
      </c>
      <c r="B132" s="21"/>
      <c r="C132" s="21"/>
      <c r="D132" s="21"/>
      <c r="E132" s="21"/>
      <c r="G132" s="18"/>
    </row>
    <row r="133" spans="1:7" s="3" customFormat="1" ht="21.75">
      <c r="A133" s="7" t="s">
        <v>46</v>
      </c>
      <c r="B133" s="9">
        <v>13.5</v>
      </c>
      <c r="C133" s="9">
        <v>15</v>
      </c>
      <c r="D133" s="17">
        <f>ROUNDUP((SUM(B133:C133))/2,2)</f>
        <v>14.25</v>
      </c>
      <c r="E133" s="17">
        <f>D133*2</f>
        <v>28.5</v>
      </c>
      <c r="G133" s="18"/>
    </row>
    <row r="134" spans="1:7" s="3" customFormat="1" ht="21.75">
      <c r="A134" s="12" t="s">
        <v>12</v>
      </c>
      <c r="B134" s="15">
        <f>SUM(B119:B133)</f>
        <v>1002.18</v>
      </c>
      <c r="C134" s="15">
        <f>SUM(C119:C133)</f>
        <v>889.55</v>
      </c>
      <c r="D134" s="15">
        <f>SUM(D119:D133)</f>
        <v>945.89</v>
      </c>
      <c r="E134" s="15">
        <f>SUM(E119:E133)</f>
        <v>992.14</v>
      </c>
      <c r="G134" s="18"/>
    </row>
    <row r="135" spans="1:7" s="5" customFormat="1" ht="21.75">
      <c r="A135" s="31" t="s">
        <v>13</v>
      </c>
      <c r="B135" s="31"/>
      <c r="C135" s="31"/>
      <c r="D135" s="31"/>
      <c r="E135" s="31"/>
      <c r="G135" s="18"/>
    </row>
    <row r="136" spans="1:7" s="3" customFormat="1" ht="21.75">
      <c r="A136" s="20" t="s">
        <v>69</v>
      </c>
      <c r="B136" s="21"/>
      <c r="C136" s="21"/>
      <c r="D136" s="21"/>
      <c r="E136" s="21"/>
      <c r="G136" s="18"/>
    </row>
    <row r="137" spans="1:7" s="3" customFormat="1" ht="21.75">
      <c r="A137" s="7" t="s">
        <v>48</v>
      </c>
      <c r="B137" s="9">
        <v>844.9499999999999</v>
      </c>
      <c r="C137" s="29">
        <v>843.9499999999999</v>
      </c>
      <c r="D137" s="17">
        <f>ROUNDUP((SUM(B137:C137))/2,2)</f>
        <v>844.45</v>
      </c>
      <c r="E137" s="17">
        <f>D137</f>
        <v>844.45</v>
      </c>
      <c r="G137" s="18"/>
    </row>
    <row r="138" spans="1:7" s="3" customFormat="1" ht="21.75">
      <c r="A138" s="12" t="s">
        <v>14</v>
      </c>
      <c r="B138" s="15">
        <f>SUM(B137:B137)</f>
        <v>844.9499999999999</v>
      </c>
      <c r="C138" s="15">
        <f>SUM(C137:C137)</f>
        <v>843.9499999999999</v>
      </c>
      <c r="D138" s="15">
        <f>SUM(D137:D137)</f>
        <v>844.45</v>
      </c>
      <c r="E138" s="15">
        <f>SUM(E137:E137)</f>
        <v>844.45</v>
      </c>
      <c r="G138" s="18"/>
    </row>
    <row r="139" spans="1:7" s="5" customFormat="1" ht="21.75">
      <c r="A139" s="31" t="s">
        <v>15</v>
      </c>
      <c r="B139" s="31"/>
      <c r="C139" s="31"/>
      <c r="D139" s="31"/>
      <c r="E139" s="31"/>
      <c r="G139" s="18"/>
    </row>
    <row r="140" spans="1:7" s="3" customFormat="1" ht="21.75">
      <c r="A140" s="20" t="s">
        <v>73</v>
      </c>
      <c r="B140" s="21"/>
      <c r="C140" s="21"/>
      <c r="D140" s="21"/>
      <c r="E140" s="21"/>
      <c r="G140" s="18"/>
    </row>
    <row r="141" spans="1:7" s="3" customFormat="1" ht="21.75">
      <c r="A141" s="7" t="s">
        <v>49</v>
      </c>
      <c r="B141" s="9">
        <v>104.17</v>
      </c>
      <c r="C141" s="9">
        <v>107.33</v>
      </c>
      <c r="D141" s="17">
        <f>ROUNDUP((SUM(B141:C141))/2,2)</f>
        <v>105.75</v>
      </c>
      <c r="E141" s="17">
        <f>D141</f>
        <v>105.75</v>
      </c>
      <c r="G141" s="18"/>
    </row>
    <row r="142" spans="1:7" s="3" customFormat="1" ht="21.75">
      <c r="A142" s="20" t="s">
        <v>69</v>
      </c>
      <c r="B142" s="22"/>
      <c r="C142" s="22"/>
      <c r="D142" s="23"/>
      <c r="E142" s="23"/>
      <c r="G142" s="18"/>
    </row>
    <row r="143" spans="1:7" s="3" customFormat="1" ht="21.75">
      <c r="A143" s="7" t="s">
        <v>50</v>
      </c>
      <c r="B143" s="9">
        <v>98.11</v>
      </c>
      <c r="C143" s="9">
        <v>95.39</v>
      </c>
      <c r="D143" s="17">
        <f>ROUNDUP((SUM(B143:C143))/2,2)</f>
        <v>96.75</v>
      </c>
      <c r="E143" s="17">
        <f>D143</f>
        <v>96.75</v>
      </c>
      <c r="G143" s="18"/>
    </row>
    <row r="144" spans="1:7" s="3" customFormat="1" ht="21.75">
      <c r="A144" s="7" t="s">
        <v>74</v>
      </c>
      <c r="B144" s="29">
        <v>48.5</v>
      </c>
      <c r="C144" s="9">
        <v>38.89</v>
      </c>
      <c r="D144" s="17">
        <f>ROUNDUP((SUM(B144:C144))/2,2)</f>
        <v>43.699999999999996</v>
      </c>
      <c r="E144" s="17">
        <f>D144</f>
        <v>43.699999999999996</v>
      </c>
      <c r="G144" s="18"/>
    </row>
    <row r="145" spans="1:7" s="3" customFormat="1" ht="21.75">
      <c r="A145" s="12" t="s">
        <v>16</v>
      </c>
      <c r="B145" s="15">
        <f>SUM(B141:B144)</f>
        <v>250.78</v>
      </c>
      <c r="C145" s="15">
        <f>SUM(C141:C144)</f>
        <v>241.61</v>
      </c>
      <c r="D145" s="15">
        <f>SUM(D141:D144)</f>
        <v>246.2</v>
      </c>
      <c r="E145" s="15">
        <f>SUM(E141:E144)</f>
        <v>246.2</v>
      </c>
      <c r="G145" s="18"/>
    </row>
    <row r="146" spans="1:7" s="5" customFormat="1" ht="21.75">
      <c r="A146" s="31" t="s">
        <v>130</v>
      </c>
      <c r="B146" s="31"/>
      <c r="C146" s="31"/>
      <c r="D146" s="31"/>
      <c r="E146" s="31"/>
      <c r="G146" s="18"/>
    </row>
    <row r="147" spans="1:7" s="3" customFormat="1" ht="21.75">
      <c r="A147" s="20" t="s">
        <v>131</v>
      </c>
      <c r="B147" s="21"/>
      <c r="C147" s="21"/>
      <c r="D147" s="21"/>
      <c r="E147" s="21"/>
      <c r="G147" s="18"/>
    </row>
    <row r="148" spans="1:7" s="3" customFormat="1" ht="21.75">
      <c r="A148" s="7" t="s">
        <v>132</v>
      </c>
      <c r="B148" s="9">
        <v>5</v>
      </c>
      <c r="C148" s="9">
        <v>5</v>
      </c>
      <c r="D148" s="17">
        <f>ROUNDUP((SUM(B148:C148))/2,2)</f>
        <v>5</v>
      </c>
      <c r="E148" s="17">
        <f>D148</f>
        <v>5</v>
      </c>
      <c r="G148" s="18"/>
    </row>
    <row r="149" spans="1:7" s="3" customFormat="1" ht="21.75">
      <c r="A149" s="12" t="s">
        <v>133</v>
      </c>
      <c r="B149" s="15">
        <f>SUM(B148:B148)</f>
        <v>5</v>
      </c>
      <c r="C149" s="15">
        <f>SUM(C148:C148)</f>
        <v>5</v>
      </c>
      <c r="D149" s="15">
        <f>SUM(D148:D148)</f>
        <v>5</v>
      </c>
      <c r="E149" s="15">
        <f>SUM(E148:E148)</f>
        <v>5</v>
      </c>
      <c r="G149" s="18"/>
    </row>
    <row r="150" spans="1:7" s="5" customFormat="1" ht="21.75">
      <c r="A150" s="31" t="s">
        <v>129</v>
      </c>
      <c r="B150" s="31"/>
      <c r="C150" s="31"/>
      <c r="D150" s="31"/>
      <c r="E150" s="31"/>
      <c r="G150" s="18"/>
    </row>
    <row r="151" spans="1:7" s="3" customFormat="1" ht="21.75">
      <c r="A151" s="20" t="s">
        <v>65</v>
      </c>
      <c r="B151" s="21"/>
      <c r="C151" s="21"/>
      <c r="D151" s="21"/>
      <c r="E151" s="21"/>
      <c r="G151" s="18"/>
    </row>
    <row r="152" spans="1:7" s="3" customFormat="1" ht="21.75">
      <c r="A152" s="7" t="s">
        <v>109</v>
      </c>
      <c r="B152" s="9">
        <v>5</v>
      </c>
      <c r="C152" s="9">
        <v>10</v>
      </c>
      <c r="D152" s="17">
        <f>ROUNDUP((SUM(B152:C152))/2,2)</f>
        <v>7.5</v>
      </c>
      <c r="E152" s="17">
        <f>D152*1.8</f>
        <v>13.5</v>
      </c>
      <c r="G152" s="18"/>
    </row>
    <row r="153" spans="1:7" s="3" customFormat="1" ht="21.75">
      <c r="A153" s="12" t="s">
        <v>110</v>
      </c>
      <c r="B153" s="15">
        <f>SUM(B152:B152)</f>
        <v>5</v>
      </c>
      <c r="C153" s="15">
        <f>SUM(C152:C152)</f>
        <v>10</v>
      </c>
      <c r="D153" s="15">
        <f>SUM(D152:D152)</f>
        <v>7.5</v>
      </c>
      <c r="E153" s="15">
        <f>SUM(E152:E152)</f>
        <v>13.5</v>
      </c>
      <c r="G153" s="18"/>
    </row>
    <row r="154" spans="1:5" s="6" customFormat="1" ht="27.75">
      <c r="A154" s="13" t="s">
        <v>111</v>
      </c>
      <c r="B154" s="14">
        <f>SUM(B23,B46,B66,B92,B109,B116,B134,B138,B145,B149,B153)</f>
        <v>10709.670000000002</v>
      </c>
      <c r="C154" s="14">
        <f>SUM(C23,C46,C66,C92,C109,C116,C134,C138,C145,C149,C153)</f>
        <v>9297.850000000002</v>
      </c>
      <c r="D154" s="14">
        <f>ROUNDUP((SUM(B154:C154))/2,2)</f>
        <v>10003.76</v>
      </c>
      <c r="E154" s="14">
        <f>SUM(E23,E46,E66,E92,E109,E116,E134,E138,E145,E149,E153)</f>
        <v>10226.824</v>
      </c>
    </row>
    <row r="155" spans="1:5" s="3" customFormat="1" ht="30.75">
      <c r="A155" s="37" t="s">
        <v>18</v>
      </c>
      <c r="B155" s="37"/>
      <c r="C155" s="35">
        <f>E154</f>
        <v>10226.824</v>
      </c>
      <c r="D155" s="36"/>
      <c r="E155" s="36"/>
    </row>
    <row r="156" spans="1:5" ht="24">
      <c r="A156" s="34" t="s">
        <v>118</v>
      </c>
      <c r="B156" s="34"/>
      <c r="C156" s="34"/>
      <c r="D156" s="34"/>
      <c r="E156" s="34"/>
    </row>
  </sheetData>
  <sheetProtection/>
  <mergeCells count="17">
    <mergeCell ref="A117:E117"/>
    <mergeCell ref="A135:E135"/>
    <mergeCell ref="A155:B155"/>
    <mergeCell ref="A3:A4"/>
    <mergeCell ref="A5:E5"/>
    <mergeCell ref="A24:E24"/>
    <mergeCell ref="A146:E146"/>
    <mergeCell ref="A139:E139"/>
    <mergeCell ref="A150:E150"/>
    <mergeCell ref="A1:E1"/>
    <mergeCell ref="A2:E2"/>
    <mergeCell ref="A156:E156"/>
    <mergeCell ref="C155:E155"/>
    <mergeCell ref="A47:E47"/>
    <mergeCell ref="A67:E67"/>
    <mergeCell ref="A93:E93"/>
    <mergeCell ref="A110:E110"/>
  </mergeCells>
  <dataValidations count="25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4">
      <formula1>ปีการศึกษา!#REF!</formula1>
      <formula2>A24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3">
      <formula1>ปีการศึกษา!#REF!</formula1>
      <formula2>A23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">
      <formula1>GU2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1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4 A88 A90">
      <formula1>ปีการศึกษา!#REF!</formula1>
      <formula2>A84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6 A60 A127 A14">
      <formula1>ปีการศึกษา!#REF!</formula1>
      <formula2>A56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8 A32">
      <formula1>GU55</formula1>
      <formula2>A68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2">
      <formula1>GU111</formula1>
      <formula2>A132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0">
      <formula1>ปีการศึกษา!#REF!</formula1>
      <formula2>A130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0">
      <formula1>GU51</formula1>
      <formula2>A80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2 A64">
      <formula1>GU47</formula1>
      <formula2>A62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5:A22 A40">
      <formula1>GT65536</formula1>
      <formula2>A15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">
      <formula1>GU6</formula1>
      <formula2>A12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5 A118">
      <formula1>GU9</formula1>
      <formula2>A25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0">
      <formula1>GU130</formula1>
      <formula2>A140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0">
      <formula1>ปีการศึกษา!#REF!</formula1>
      <formula2>A30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7">
      <formula1>GU84</formula1>
      <formula2>A107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1">
      <formula1>GU92</formula1>
      <formula2>A111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2">
      <formula1>GU134</formula1>
      <formula2>A142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51 A147">
      <formula1>ปีการศึกษา!#REF!</formula1>
      <formula2>A151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5 A48">
      <formula1>GU83</formula1>
      <formula2>A105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6">
      <formula1>GU116</formula1>
      <formula2>A136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1">
      <formula1>GU36</formula1>
      <formula2>A41</formula2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scale="91" r:id="rId1"/>
  <rowBreaks count="6" manualBreakCount="6">
    <brk id="23" max="255" man="1"/>
    <brk id="46" max="255" man="1"/>
    <brk id="66" max="255" man="1"/>
    <brk id="92" max="255" man="1"/>
    <brk id="11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2023-04-26T02:45:32Z</cp:lastPrinted>
  <dcterms:created xsi:type="dcterms:W3CDTF">2013-11-26T13:59:38Z</dcterms:created>
  <dcterms:modified xsi:type="dcterms:W3CDTF">2023-04-26T03:15:16Z</dcterms:modified>
  <cp:category/>
  <cp:version/>
  <cp:contentType/>
  <cp:contentStatus/>
</cp:coreProperties>
</file>