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5" windowWidth="15195" windowHeight="7740" activeTab="0"/>
  </bookViews>
  <sheets>
    <sheet name="ปีการศึกษา" sheetId="1" r:id="rId1"/>
  </sheets>
  <definedNames>
    <definedName name="_xlnm.Print_Area" localSheetId="0">'ปีการศึกษา'!$A$1:$E$149</definedName>
    <definedName name="_xlnm.Print_Titles" localSheetId="0">'ปีการศึกษา'!$1:$4</definedName>
  </definedNames>
  <calcPr fullCalcOnLoad="1"/>
</workbook>
</file>

<file path=xl/sharedStrings.xml><?xml version="1.0" encoding="utf-8"?>
<sst xmlns="http://schemas.openxmlformats.org/spreadsheetml/2006/main" count="166" uniqueCount="128">
  <si>
    <t>FTES</t>
  </si>
  <si>
    <t>1. คณะศิลปศาสตร์</t>
  </si>
  <si>
    <t>รวมคณะศิลปศาสตร์</t>
  </si>
  <si>
    <t>2. คณะวิทยาศาสตร์และเทคโนโลยี</t>
  </si>
  <si>
    <t>รวมคณะวิทยาศาสตร์และเทคโนโลยี</t>
  </si>
  <si>
    <t>รวมคณะบริหารธุรกิจ</t>
  </si>
  <si>
    <t>รวมคณะวิศวกรรมศาสตร์</t>
  </si>
  <si>
    <t>5. คณะครุศาสตร์อุตสาหกรรม</t>
  </si>
  <si>
    <t>รวมคณะครุศาสตร์อุตสาหกรรม</t>
  </si>
  <si>
    <t>6. คณะอุตสาหกรรมสิ่งทอและออกแบบแฟชั่น</t>
  </si>
  <si>
    <t>รวมคณะอุตสาหกรรมสิ่งทอและออกแบบแฟชั่น</t>
  </si>
  <si>
    <t>7. คณะเทคโนโลยีคหกรรมศาสตร์</t>
  </si>
  <si>
    <t>รวมคณะเทคโนโลยีคหกรรมศาสตร์</t>
  </si>
  <si>
    <t>8. คณะเทคโนโลยีสื่อสารมวลชน</t>
  </si>
  <si>
    <t>รวมคณะเทคโนโลยีสื่อสารมวลชน</t>
  </si>
  <si>
    <t>9. คณะสถาปัตยกรรมศาสตร์และการออกแบบ</t>
  </si>
  <si>
    <t>รวมคณะสถาปัตยกรรมศาสตร์และการออกแบบ</t>
  </si>
  <si>
    <t>คณะ/ระดับการศึกษา</t>
  </si>
  <si>
    <t>รวมค่า FTES ทั้งมหาวิทยาลัย =</t>
  </si>
  <si>
    <t>สรุปยอดจำนวนนักศึกษาเต็มเวลาประมาณการ (FTES)</t>
  </si>
  <si>
    <t>4. คณะวิศวกรรมศาสตร์</t>
  </si>
  <si>
    <t>3. คณะบริหารธุรกิจ</t>
  </si>
  <si>
    <t>สาขาวิชาการท่องเที่ยว</t>
  </si>
  <si>
    <t>สาขาวิชาการโรงแรม</t>
  </si>
  <si>
    <t>สาขาวิชาภาษาอังกฤษเพื่อการสื่อสารสากล</t>
  </si>
  <si>
    <t>สาขาวิชาภาษาไทยประยุกต์</t>
  </si>
  <si>
    <t>สาขาวิชาวิทยาการคอมพิวเตอร์</t>
  </si>
  <si>
    <t>สาขาวิชาวัสดุศาสตร์อุตสาหกรรม</t>
  </si>
  <si>
    <t>สาขาวิชาการเงิน</t>
  </si>
  <si>
    <t>สาขาวิชาการจัดการ</t>
  </si>
  <si>
    <t>สาขาวิชาการตลาด</t>
  </si>
  <si>
    <t>สาขาวิชาระบบสารสนเทศ</t>
  </si>
  <si>
    <t>สาขาวิชาธุรกิจระหว่างประเทศ</t>
  </si>
  <si>
    <t>สาขาวิชาภาษาอังกฤษธุรกิจ</t>
  </si>
  <si>
    <t>สาขาวิชาวิศวกรรมเครื่องกล</t>
  </si>
  <si>
    <t>สาขาวิชาวิศวกรรมไฟฟ้า</t>
  </si>
  <si>
    <t>สาขาวิชาวิศวกรรมโยธา</t>
  </si>
  <si>
    <t>สาขาวิชาวิศวกรรมอิเล็กทรอนิกส์และโทรคมนาคม</t>
  </si>
  <si>
    <t>สาขาวิชาวิศวกรรมอุตสาหการ</t>
  </si>
  <si>
    <t>สาขาวิชาวิศวกรรมการบำรุงรักษา</t>
  </si>
  <si>
    <t>สาขาวิชาวิศวกรรมคอมพิวเตอร์</t>
  </si>
  <si>
    <t>สาขาวิชาวิชาชีพครู</t>
  </si>
  <si>
    <t>สาขาวิชาเทคโนโลยีเสื้อผ้า</t>
  </si>
  <si>
    <t>สาขาวิชาออกแบบแฟชั่นและสิ่งทอ</t>
  </si>
  <si>
    <t>สาขาวิชาการบริหารธุรกิจคหกรรมศาสตร์</t>
  </si>
  <si>
    <t>สาขาวิชาออกแบบแฟชั่นผ้าและเครื่องแต่งกาย</t>
  </si>
  <si>
    <t>สาขาวิชาอาหารและโภชนาการ</t>
  </si>
  <si>
    <t>สาขาวิชาอุตสาหกรรมการบริการอาหาร</t>
  </si>
  <si>
    <t>สาขาวิชาคหกรรมศาสตร์</t>
  </si>
  <si>
    <t>สาขาวิชาวิทยาศาสตร์และเทคโนโลยีการอาหาร</t>
  </si>
  <si>
    <t>สาขาวิชาสถาปัตยกรรม</t>
  </si>
  <si>
    <t>สาขาวิชาการออกแบบผลิตภัณฑ์อุตสาหกรรม</t>
  </si>
  <si>
    <t>สาขาวิชาการออกแบบบรรจุภัณฑ์</t>
  </si>
  <si>
    <t>สาขาวิชาวิศวกรรมการผลิตเครื่องประดับ</t>
  </si>
  <si>
    <t>สาขาวิชานวัตกรรมและเทคโนโลยีสิ่งทอ</t>
  </si>
  <si>
    <t>สาขาวิชาเทคโนโลยีวิศวกรรมนวัตกรรมเพื่อความยั่งยืน (ต่อเนื่อง)</t>
  </si>
  <si>
    <t>สาขาวิชาวิศวกรรมไฟฟ้า (ต่อเนื่อง)</t>
  </si>
  <si>
    <t>สาขาวิชาวิศวกรรมเครื่องกล (ต่อเนื่อง)</t>
  </si>
  <si>
    <t>สาขาวิชาวิศวกรรมอุตสาหการ (ต่อเนื่อง)</t>
  </si>
  <si>
    <t>สาขาวิชาอาหารและโภชนาการ (ต่อเนื่อง)</t>
  </si>
  <si>
    <t>สาขาวิชาการบริหารธุรกิจคหกรรมศาสตร์ (ต่อเนื่อง)</t>
  </si>
  <si>
    <t>สาขาวิชาวิทยาศาสตร์และเทคโนโลยีสิ่งแวดล้อม</t>
  </si>
  <si>
    <t>สาขาวิชาวิทยาการข้อมูลและเทคโนโลยีสารสนเทศ</t>
  </si>
  <si>
    <t>สาขาวิชาการวิเคราะห์ข้อมูลเชิงธุรกิจ</t>
  </si>
  <si>
    <t>สาขาวิชาวิศวกรรมเครื่องมือและแม่พิมพ์</t>
  </si>
  <si>
    <t xml:space="preserve">สาขาวิชาวิศวกรรมเมคคาทรอนิกส์และระบบการผลิตอัตโนมัติ </t>
  </si>
  <si>
    <t xml:space="preserve">สาขาวิชาวิศวกรรมการจัดการอุตสาหกรรมเพื่อความยั่งยืน </t>
  </si>
  <si>
    <t>หลักสูตรปรัชญาดุษฎีบัณฑิต</t>
  </si>
  <si>
    <t>หลักสูตรครุศาสตรอุตสาหกรรมบัณฑิต</t>
  </si>
  <si>
    <t>หลักสูตรอุตสาหกรรมศาสตรบัณฑิต</t>
  </si>
  <si>
    <t>หลักสูตรประกาศนียบัตรบัณฑิต</t>
  </si>
  <si>
    <t>หลักสูตรเทคโนโลยีบัณฑิต</t>
  </si>
  <si>
    <t>หลักสูตรคหกรรมศาสตรบัณฑิต</t>
  </si>
  <si>
    <t>หลักสูตรวิทยาศาสตรบัณฑิต</t>
  </si>
  <si>
    <t>หลักสูตรคหกรรมศาสตรมหาบัณฑิต</t>
  </si>
  <si>
    <t>หลักสูตรสถาปัตยกรรมศาสตรบัณฑิต</t>
  </si>
  <si>
    <t>สาขาวิชาการออกแบบบรรจุภัณฑ์และการพิมพ์</t>
  </si>
  <si>
    <t>หลักสูตรบริหารธุรกิจมหาบัณฑิต</t>
  </si>
  <si>
    <t>หลักสูตรบริหารธุรกิจดุษฎีบัณฑิต</t>
  </si>
  <si>
    <t>หลักสูตรบัญชีบัณฑิต</t>
  </si>
  <si>
    <t>หลักสูตรบริหารธุรกิจบัณฑิต</t>
  </si>
  <si>
    <t>หลักสูตรศิลปศาสตรบัณฑิต</t>
  </si>
  <si>
    <t>หลักสูตรวิศวกรรมศาสตรบัณฑิต</t>
  </si>
  <si>
    <t>หลักสูตรวิศวกรรมศาสตรมหาบัณฑิต</t>
  </si>
  <si>
    <t>หลักสูตรวิศวกรรมศาสตรดุษฎีบัณฑิต</t>
  </si>
  <si>
    <t>สาขาวิชาวิศวกรรมไฟฟ้า (5 ปี)</t>
  </si>
  <si>
    <t>สาขาวิชาวิศวกรรมเครื่องกล (5 ปี)</t>
  </si>
  <si>
    <t>สาขาวิชาเครื่องกล (4 ปี)</t>
  </si>
  <si>
    <t>สาขาวิชาอุตสาหการ (4 ปี)</t>
  </si>
  <si>
    <t>สาขาวิชาคอมพิวเตอร์ (4 ปี)</t>
  </si>
  <si>
    <t>ศึกษาทั่วไป คณะศิลปศาสตร์</t>
  </si>
  <si>
    <t>ศึกษาทั่วไป คณะวิทยาศาสตร์และเทคโนโลยี</t>
  </si>
  <si>
    <t>ศึกษาทั่วไป คณะบริหารธุรกิจ</t>
  </si>
  <si>
    <t>ศึกษาทั่วไป คณะวิศวกรรมศาสตร์</t>
  </si>
  <si>
    <t>ศึกษาทั่วไป คณะครุศาสตร์อุตสาหกรรม</t>
  </si>
  <si>
    <t>ศึกษาทั่วไป คณะอุตสาหกรรมสิ่งทอและออกแบบแฟชั่น</t>
  </si>
  <si>
    <t>ศึกษาทั่วไป คณะเทคโนโลยีคหกรรมศาสตร์</t>
  </si>
  <si>
    <t>ศึกษาทั่วไป คณะเทคโนโลยีสื่อสารมวลชน</t>
  </si>
  <si>
    <t>ศึกษาทั่วไป คณะสถาปัตยกรรมศาสตร์และการออกแบบ</t>
  </si>
  <si>
    <t>วิชาเฉพาะพื้นฐาน คณะวิศวกรรมศาสตร์</t>
  </si>
  <si>
    <t>วิชาเฉพาะพื้นฐาน คณะครุศาสตร์อุตสาหกรรม</t>
  </si>
  <si>
    <t>วิชาเฉพาะพื้นฐาน คณะเทคโนโลยีคหกรรมศาสตร์</t>
  </si>
  <si>
    <t>กลุ่มวิชาศึกษาทั่วไป</t>
  </si>
  <si>
    <t>กลุ่มวิชาเฉพาะพื้นฐาน</t>
  </si>
  <si>
    <t>วิชาเฉพาะพื้นฐาน คณะบริหารธุรกิจ</t>
  </si>
  <si>
    <t>-</t>
  </si>
  <si>
    <t>ภาคเรียนที่ 1/2564</t>
  </si>
  <si>
    <t>ปีการศึกษา 2564</t>
  </si>
  <si>
    <t>สาขาวิชาการท่องเที่ยว (ต่อเนื่อง)</t>
  </si>
  <si>
    <t>สาขาวิชาวิศวกรรมเทคโนโลยีนวัตกรรมเพื่อความยั่งยืน (ต่อเนื่อง)</t>
  </si>
  <si>
    <t>สาขาวิชาคอมพิวเตอร์และอิเล็กทรอนิกส์อัจฉริยะ  (4 ปี)</t>
  </si>
  <si>
    <t>สาขาวิชาเทคโนโลยีเคมีสิ่งทอ</t>
  </si>
  <si>
    <t>สาขาวิชาออกแบบผลิตภัณฑ์สิ่งทอ</t>
  </si>
  <si>
    <t>10. วิทยาลัยการบริหารแห่งรัฐ</t>
  </si>
  <si>
    <t>สาขาวิชาการบริหารแห่งรัฐ</t>
  </si>
  <si>
    <t>รวมวิทยาลัยการบริหารแห่งรัฐ</t>
  </si>
  <si>
    <t>รวมทุกคณะ</t>
  </si>
  <si>
    <t>FTES เฉลี่ย</t>
  </si>
  <si>
    <t>FTES ปรับค่า</t>
  </si>
  <si>
    <t>ข้อมูล ณ วันที่ 28 กุมภาพันธ์ 2565</t>
  </si>
  <si>
    <t>ประจำปีงบประมาณ พ.ศ. 2564  จำแนกตามหลักสูตร (แยกรายวิชาศึกษาทั่วไป)</t>
  </si>
  <si>
    <t>ภาคเรียนที่ 2/2563</t>
  </si>
  <si>
    <t>สาขาวิชาวิทยาการสิ่งแวดล้อมและทรัพยากรธรรมชาติ</t>
  </si>
  <si>
    <t xml:space="preserve"> สาขาวิชาเทคโนโลยีสื่อสารมวลชน</t>
  </si>
  <si>
    <t xml:space="preserve"> สาขาวิชาเทคโนโลยีสื่อสารมวลชน วิชาเอกเทคโนโลยีการโฆษณาและประชาสัมพันธ์</t>
  </si>
  <si>
    <t xml:space="preserve"> สาขาวิชาเทคโนโลยีสื่อสารมวลชน วิชาเอกเทคโนโลยีการโทรทัศน์และวิทยุกระจายเสียง</t>
  </si>
  <si>
    <t xml:space="preserve"> สาขาวิชาเทคโนโลยีสื่อสารมวลชน วิชาเอกเทคโนโลยีมัลติมีเดีย</t>
  </si>
  <si>
    <t xml:space="preserve"> สาขาวิชาเทคโนโลยีสื่อสารมวลชน วิชาเอกครีเอทีฟมีเดียเทคโนโลยี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</si>
</sst>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_-;\-* #,##0_-;_-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1"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0"/>
      <name val="Arial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b/>
      <sz val="20"/>
      <name val="TH SarabunPSK"/>
      <family val="2"/>
    </font>
    <font>
      <sz val="11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8"/>
      <color indexed="8"/>
      <name val="TH SarabunPSK"/>
      <family val="2"/>
    </font>
    <font>
      <sz val="16"/>
      <color indexed="8"/>
      <name val="TH SarabunPSK"/>
      <family val="2"/>
    </font>
    <font>
      <sz val="14"/>
      <name val="TH SarabunPSK"/>
      <family val="2"/>
    </font>
    <font>
      <b/>
      <sz val="20"/>
      <color indexed="8"/>
      <name val="TH SarabunPSK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sz val="13"/>
      <color indexed="8"/>
      <name val="TH SarabunPSK"/>
      <family val="2"/>
    </font>
    <font>
      <sz val="10"/>
      <color indexed="8"/>
      <name val="TH SarabunPSK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sz val="11"/>
      <color theme="1"/>
      <name val="Calibri"/>
      <family val="2"/>
    </font>
    <font>
      <sz val="14"/>
      <color rgb="FF000000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3"/>
      <color rgb="FF000000"/>
      <name val="TH SarabunPSK"/>
      <family val="2"/>
    </font>
    <font>
      <b/>
      <sz val="14"/>
      <color rgb="FF000000"/>
      <name val="TH SarabunPSK"/>
      <family val="2"/>
    </font>
    <font>
      <sz val="10"/>
      <color rgb="FF000000"/>
      <name val="TH SarabunPSK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" fillId="20" borderId="1" applyNumberForma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21" borderId="2" applyNumberFormat="0" applyAlignment="0" applyProtection="0"/>
    <xf numFmtId="0" fontId="12" fillId="0" borderId="6" applyNumberFormat="0" applyFill="0" applyAlignment="0" applyProtection="0"/>
    <xf numFmtId="0" fontId="7" fillId="4" borderId="0" applyNumberFormat="0" applyBorder="0" applyAlignment="0" applyProtection="0"/>
    <xf numFmtId="0" fontId="11" fillId="7" borderId="1" applyNumberFormat="0" applyAlignment="0" applyProtection="0"/>
    <xf numFmtId="0" fontId="13" fillId="22" borderId="0" applyNumberFormat="0" applyBorder="0" applyAlignment="0" applyProtection="0"/>
    <xf numFmtId="0" fontId="16" fillId="0" borderId="9" applyNumberFormat="0" applyFill="0" applyAlignment="0" applyProtection="0"/>
    <xf numFmtId="0" fontId="2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4" fillId="20" borderId="8" applyNumberFormat="0" applyAlignment="0" applyProtection="0"/>
    <xf numFmtId="0" fontId="5" fillId="23" borderId="7" applyNumberFormat="0" applyFon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1" fillId="0" borderId="0" xfId="0" applyFont="1" applyFill="1" applyBorder="1" applyAlignment="1">
      <alignment/>
    </xf>
    <xf numFmtId="4" fontId="21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35" fillId="0" borderId="10" xfId="0" applyFont="1" applyFill="1" applyBorder="1" applyAlignment="1">
      <alignment/>
    </xf>
    <xf numFmtId="4" fontId="36" fillId="0" borderId="10" xfId="0" applyNumberFormat="1" applyFont="1" applyFill="1" applyBorder="1" applyAlignment="1">
      <alignment horizontal="right" vertical="center"/>
    </xf>
    <xf numFmtId="4" fontId="36" fillId="0" borderId="10" xfId="0" applyNumberFormat="1" applyFont="1" applyFill="1" applyBorder="1" applyAlignment="1">
      <alignment/>
    </xf>
    <xf numFmtId="0" fontId="18" fillId="24" borderId="10" xfId="0" applyFont="1" applyFill="1" applyBorder="1" applyAlignment="1">
      <alignment horizontal="center" vertical="center"/>
    </xf>
    <xf numFmtId="4" fontId="37" fillId="24" borderId="10" xfId="0" applyNumberFormat="1" applyFont="1" applyFill="1" applyBorder="1" applyAlignment="1">
      <alignment horizontal="right" vertical="center"/>
    </xf>
    <xf numFmtId="0" fontId="18" fillId="24" borderId="10" xfId="0" applyFont="1" applyFill="1" applyBorder="1" applyAlignment="1">
      <alignment horizontal="center"/>
    </xf>
    <xf numFmtId="0" fontId="19" fillId="25" borderId="10" xfId="0" applyFont="1" applyFill="1" applyBorder="1" applyAlignment="1">
      <alignment horizontal="center"/>
    </xf>
    <xf numFmtId="4" fontId="24" fillId="25" borderId="10" xfId="0" applyNumberFormat="1" applyFont="1" applyFill="1" applyBorder="1" applyAlignment="1">
      <alignment/>
    </xf>
    <xf numFmtId="4" fontId="37" fillId="24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horizontal="left" vertical="center"/>
    </xf>
    <xf numFmtId="4" fontId="26" fillId="0" borderId="10" xfId="0" applyNumberFormat="1" applyFont="1" applyFill="1" applyBorder="1" applyAlignment="1">
      <alignment horizontal="right" vertical="center"/>
    </xf>
    <xf numFmtId="4" fontId="22" fillId="0" borderId="0" xfId="0" applyNumberFormat="1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18" fillId="26" borderId="10" xfId="0" applyFont="1" applyFill="1" applyBorder="1" applyAlignment="1">
      <alignment horizontal="center" vertical="center"/>
    </xf>
    <xf numFmtId="4" fontId="18" fillId="26" borderId="10" xfId="0" applyNumberFormat="1" applyFont="1" applyFill="1" applyBorder="1" applyAlignment="1">
      <alignment horizontal="left" vertical="center"/>
    </xf>
    <xf numFmtId="4" fontId="36" fillId="26" borderId="10" xfId="0" applyNumberFormat="1" applyFont="1" applyFill="1" applyBorder="1" applyAlignment="1">
      <alignment/>
    </xf>
    <xf numFmtId="4" fontId="26" fillId="26" borderId="10" xfId="0" applyNumberFormat="1" applyFont="1" applyFill="1" applyBorder="1" applyAlignment="1">
      <alignment horizontal="right" vertical="center"/>
    </xf>
    <xf numFmtId="0" fontId="35" fillId="26" borderId="10" xfId="0" applyFont="1" applyFill="1" applyBorder="1" applyAlignment="1">
      <alignment horizontal="center"/>
    </xf>
    <xf numFmtId="0" fontId="39" fillId="26" borderId="10" xfId="0" applyFont="1" applyFill="1" applyBorder="1" applyAlignment="1">
      <alignment horizontal="center"/>
    </xf>
    <xf numFmtId="4" fontId="22" fillId="26" borderId="10" xfId="0" applyNumberFormat="1" applyFont="1" applyFill="1" applyBorder="1" applyAlignment="1">
      <alignment horizontal="right" vertical="center"/>
    </xf>
    <xf numFmtId="4" fontId="26" fillId="24" borderId="10" xfId="0" applyNumberFormat="1" applyFont="1" applyFill="1" applyBorder="1" applyAlignment="1">
      <alignment horizontal="right" vertical="center"/>
    </xf>
    <xf numFmtId="4" fontId="36" fillId="24" borderId="10" xfId="0" applyNumberFormat="1" applyFont="1" applyFill="1" applyBorder="1" applyAlignment="1">
      <alignment horizontal="right" vertical="center"/>
    </xf>
    <xf numFmtId="4" fontId="36" fillId="0" borderId="10" xfId="0" applyNumberFormat="1" applyFont="1" applyFill="1" applyBorder="1" applyAlignment="1">
      <alignment horizontal="right"/>
    </xf>
    <xf numFmtId="4" fontId="23" fillId="26" borderId="10" xfId="0" applyNumberFormat="1" applyFont="1" applyFill="1" applyBorder="1" applyAlignment="1">
      <alignment horizontal="center" vertical="center"/>
    </xf>
    <xf numFmtId="4" fontId="35" fillId="0" borderId="10" xfId="0" applyNumberFormat="1" applyFont="1" applyBorder="1" applyAlignment="1">
      <alignment/>
    </xf>
    <xf numFmtId="0" fontId="18" fillId="0" borderId="10" xfId="0" applyFont="1" applyFill="1" applyBorder="1" applyAlignment="1">
      <alignment horizontal="left" vertical="center"/>
    </xf>
    <xf numFmtId="0" fontId="27" fillId="27" borderId="10" xfId="0" applyFont="1" applyFill="1" applyBorder="1" applyAlignment="1">
      <alignment horizontal="right"/>
    </xf>
    <xf numFmtId="0" fontId="24" fillId="26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4" fontId="27" fillId="27" borderId="11" xfId="0" applyNumberFormat="1" applyFont="1" applyFill="1" applyBorder="1" applyAlignment="1">
      <alignment horizontal="center"/>
    </xf>
    <xf numFmtId="4" fontId="27" fillId="27" borderId="12" xfId="0" applyNumberFormat="1" applyFont="1" applyFill="1" applyBorder="1" applyAlignment="1">
      <alignment horizontal="center"/>
    </xf>
    <xf numFmtId="0" fontId="40" fillId="0" borderId="10" xfId="0" applyFont="1" applyFill="1" applyBorder="1" applyAlignment="1">
      <alignment/>
    </xf>
  </cellXfs>
  <cellStyles count="1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1 2" xfId="22"/>
    <cellStyle name="20% - ส่วนที่ถูกเน้น2" xfId="23"/>
    <cellStyle name="20% - ส่วนที่ถูกเน้น2 2" xfId="24"/>
    <cellStyle name="20% - ส่วนที่ถูกเน้น3" xfId="25"/>
    <cellStyle name="20% - ส่วนที่ถูกเน้น3 2" xfId="26"/>
    <cellStyle name="20% - ส่วนที่ถูกเน้น4" xfId="27"/>
    <cellStyle name="20% - ส่วนที่ถูกเน้น4 2" xfId="28"/>
    <cellStyle name="20% - ส่วนที่ถูกเน้น5" xfId="29"/>
    <cellStyle name="20% - ส่วนที่ถูกเน้น5 2" xfId="30"/>
    <cellStyle name="20% - ส่วนที่ถูกเน้น6" xfId="31"/>
    <cellStyle name="20% - ส่วนที่ถูกเน้น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ส่วนที่ถูกเน้น1" xfId="39"/>
    <cellStyle name="40% - ส่วนที่ถูกเน้น1 2" xfId="40"/>
    <cellStyle name="40% - ส่วนที่ถูกเน้น2" xfId="41"/>
    <cellStyle name="40% - ส่วนที่ถูกเน้น2 2" xfId="42"/>
    <cellStyle name="40% - ส่วนที่ถูกเน้น3" xfId="43"/>
    <cellStyle name="40% - ส่วนที่ถูกเน้น3 2" xfId="44"/>
    <cellStyle name="40% - ส่วนที่ถูกเน้น4" xfId="45"/>
    <cellStyle name="40% - ส่วนที่ถูกเน้น4 2" xfId="46"/>
    <cellStyle name="40% - ส่วนที่ถูกเน้น5" xfId="47"/>
    <cellStyle name="40% - ส่วนที่ถูกเน้น5 2" xfId="48"/>
    <cellStyle name="40% - ส่วนที่ถูกเน้น6" xfId="49"/>
    <cellStyle name="40% - ส่วนที่ถูกเน้น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ส่วนที่ถูกเน้น1" xfId="57"/>
    <cellStyle name="60% - ส่วนที่ถูกเน้น2" xfId="58"/>
    <cellStyle name="60% - ส่วนที่ถูกเน้น3" xfId="59"/>
    <cellStyle name="60% - ส่วนที่ถูกเน้น4" xfId="60"/>
    <cellStyle name="60% - ส่วนที่ถูกเน้น5" xfId="61"/>
    <cellStyle name="60% - ส่วนที่ถูกเน้น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mma" xfId="72"/>
    <cellStyle name="Comma [0]" xfId="73"/>
    <cellStyle name="Comma 2" xfId="74"/>
    <cellStyle name="Currency" xfId="75"/>
    <cellStyle name="Currency [0]" xfId="76"/>
    <cellStyle name="Explanatory Text" xfId="77"/>
    <cellStyle name="Followed Hyperlink" xfId="78"/>
    <cellStyle name="Good" xfId="79"/>
    <cellStyle name="Heading 1" xfId="80"/>
    <cellStyle name="Heading 2" xfId="81"/>
    <cellStyle name="Heading 3" xfId="82"/>
    <cellStyle name="Heading 4" xfId="83"/>
    <cellStyle name="Hyperlink" xfId="84"/>
    <cellStyle name="Input" xfId="85"/>
    <cellStyle name="Linked Cell" xfId="86"/>
    <cellStyle name="Neutral" xfId="87"/>
    <cellStyle name="Normal 2" xfId="88"/>
    <cellStyle name="Normal 2 2" xfId="89"/>
    <cellStyle name="Normal 3" xfId="90"/>
    <cellStyle name="Note" xfId="91"/>
    <cellStyle name="Output" xfId="92"/>
    <cellStyle name="Percent" xfId="93"/>
    <cellStyle name="Title" xfId="94"/>
    <cellStyle name="Total" xfId="95"/>
    <cellStyle name="Warning Text" xfId="96"/>
    <cellStyle name="การคำนวณ" xfId="97"/>
    <cellStyle name="ข้อความเตือน" xfId="98"/>
    <cellStyle name="ข้อความอธิบาย" xfId="99"/>
    <cellStyle name="ชื่อเรื่อง" xfId="100"/>
    <cellStyle name="เซลล์ตรวจสอบ" xfId="101"/>
    <cellStyle name="เซลล์ที่มีการเชื่อมโยง" xfId="102"/>
    <cellStyle name="ดี" xfId="103"/>
    <cellStyle name="ป้อนค่า" xfId="104"/>
    <cellStyle name="ปานกลาง" xfId="105"/>
    <cellStyle name="ผลรวม" xfId="106"/>
    <cellStyle name="แย่" xfId="107"/>
    <cellStyle name="ส่วนที่ถูกเน้น1" xfId="108"/>
    <cellStyle name="ส่วนที่ถูกเน้น2" xfId="109"/>
    <cellStyle name="ส่วนที่ถูกเน้น3" xfId="110"/>
    <cellStyle name="ส่วนที่ถูกเน้น4" xfId="111"/>
    <cellStyle name="ส่วนที่ถูกเน้น5" xfId="112"/>
    <cellStyle name="ส่วนที่ถูกเน้น6" xfId="113"/>
    <cellStyle name="แสดงผล" xfId="114"/>
    <cellStyle name="หมายเหตุ" xfId="115"/>
    <cellStyle name="หัวเรื่อง 1" xfId="116"/>
    <cellStyle name="หัวเรื่อง 2" xfId="117"/>
    <cellStyle name="หัวเรื่อง 3" xfId="118"/>
    <cellStyle name="หัวเรื่อง 4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9"/>
  <sheetViews>
    <sheetView tabSelected="1" zoomScalePageLayoutView="0" workbookViewId="0" topLeftCell="A1">
      <selection activeCell="D130" sqref="D130"/>
    </sheetView>
  </sheetViews>
  <sheetFormatPr defaultColWidth="9.00390625" defaultRowHeight="14.25"/>
  <cols>
    <col min="1" max="1" width="38.50390625" style="1" customWidth="1"/>
    <col min="2" max="5" width="15.875" style="2" customWidth="1"/>
    <col min="6" max="16384" width="9.00390625" style="1" customWidth="1"/>
  </cols>
  <sheetData>
    <row r="1" spans="1:5" ht="30.75">
      <c r="A1" s="35" t="s">
        <v>19</v>
      </c>
      <c r="B1" s="35"/>
      <c r="C1" s="35"/>
      <c r="D1" s="35"/>
      <c r="E1" s="35"/>
    </row>
    <row r="2" spans="1:5" ht="27.75">
      <c r="A2" s="36" t="s">
        <v>120</v>
      </c>
      <c r="B2" s="36"/>
      <c r="C2" s="36"/>
      <c r="D2" s="36"/>
      <c r="E2" s="36"/>
    </row>
    <row r="3" spans="1:5" s="4" customFormat="1" ht="24">
      <c r="A3" s="34" t="s">
        <v>17</v>
      </c>
      <c r="B3" s="30" t="s">
        <v>0</v>
      </c>
      <c r="C3" s="30" t="s">
        <v>0</v>
      </c>
      <c r="D3" s="30" t="s">
        <v>117</v>
      </c>
      <c r="E3" s="30" t="s">
        <v>118</v>
      </c>
    </row>
    <row r="4" spans="1:5" s="4" customFormat="1" ht="24">
      <c r="A4" s="34"/>
      <c r="B4" s="30" t="s">
        <v>121</v>
      </c>
      <c r="C4" s="30" t="s">
        <v>106</v>
      </c>
      <c r="D4" s="30" t="s">
        <v>107</v>
      </c>
      <c r="E4" s="30" t="s">
        <v>107</v>
      </c>
    </row>
    <row r="5" spans="1:5" s="3" customFormat="1" ht="21.75">
      <c r="A5" s="32" t="s">
        <v>1</v>
      </c>
      <c r="B5" s="32"/>
      <c r="C5" s="32"/>
      <c r="D5" s="32"/>
      <c r="E5" s="32"/>
    </row>
    <row r="6" spans="1:5" s="3" customFormat="1" ht="21.75">
      <c r="A6" s="20" t="s">
        <v>81</v>
      </c>
      <c r="B6" s="21"/>
      <c r="C6" s="21"/>
      <c r="D6" s="21"/>
      <c r="E6" s="21"/>
    </row>
    <row r="7" spans="1:7" s="3" customFormat="1" ht="21.75">
      <c r="A7" s="16" t="s">
        <v>22</v>
      </c>
      <c r="B7" s="17">
        <v>203.33</v>
      </c>
      <c r="C7" s="17">
        <v>204</v>
      </c>
      <c r="D7" s="17">
        <f>ROUNDUP((SUM(B7:C7))/2,2)</f>
        <v>203.67</v>
      </c>
      <c r="E7" s="17">
        <f>D7</f>
        <v>203.67</v>
      </c>
      <c r="G7" s="18"/>
    </row>
    <row r="8" spans="1:7" s="3" customFormat="1" ht="21.75">
      <c r="A8" s="16" t="s">
        <v>23</v>
      </c>
      <c r="B8" s="17">
        <v>192.33</v>
      </c>
      <c r="C8" s="17">
        <v>195.78</v>
      </c>
      <c r="D8" s="17">
        <f>ROUNDUP((SUM(B8:C8))/2,2)</f>
        <v>194.06</v>
      </c>
      <c r="E8" s="17">
        <f>D8</f>
        <v>194.06</v>
      </c>
      <c r="G8" s="18"/>
    </row>
    <row r="9" spans="1:7" s="3" customFormat="1" ht="21.75">
      <c r="A9" s="16" t="s">
        <v>24</v>
      </c>
      <c r="B9" s="17">
        <v>168.5</v>
      </c>
      <c r="C9" s="17">
        <v>184</v>
      </c>
      <c r="D9" s="17">
        <f>ROUNDUP((SUM(B9:C9))/2,2)</f>
        <v>176.25</v>
      </c>
      <c r="E9" s="17">
        <f>D9</f>
        <v>176.25</v>
      </c>
      <c r="G9" s="18"/>
    </row>
    <row r="10" spans="1:7" s="3" customFormat="1" ht="21.75">
      <c r="A10" s="16" t="s">
        <v>25</v>
      </c>
      <c r="B10" s="17">
        <v>45.55</v>
      </c>
      <c r="C10" s="17">
        <v>55.55</v>
      </c>
      <c r="D10" s="17">
        <f>ROUNDUP((SUM(B10:C10))/2,2)</f>
        <v>50.55</v>
      </c>
      <c r="E10" s="17">
        <f>D10</f>
        <v>50.55</v>
      </c>
      <c r="G10" s="18"/>
    </row>
    <row r="11" spans="1:7" s="3" customFormat="1" ht="21.75">
      <c r="A11" s="16" t="s">
        <v>108</v>
      </c>
      <c r="B11" s="17" t="s">
        <v>105</v>
      </c>
      <c r="C11" s="17">
        <v>6.33</v>
      </c>
      <c r="D11" s="17">
        <f>ROUNDUP((SUM(B11:C11))/2,2)</f>
        <v>3.17</v>
      </c>
      <c r="E11" s="17">
        <f>D11</f>
        <v>3.17</v>
      </c>
      <c r="G11" s="18"/>
    </row>
    <row r="12" spans="1:7" s="3" customFormat="1" ht="21.75">
      <c r="A12" s="10" t="s">
        <v>102</v>
      </c>
      <c r="B12" s="27"/>
      <c r="C12" s="27"/>
      <c r="D12" s="27"/>
      <c r="E12" s="27"/>
      <c r="G12" s="18"/>
    </row>
    <row r="13" spans="1:7" s="3" customFormat="1" ht="21.75">
      <c r="A13" s="7" t="s">
        <v>90</v>
      </c>
      <c r="B13" s="17">
        <v>149.67000000000002</v>
      </c>
      <c r="C13" s="17">
        <v>184.56000000000003</v>
      </c>
      <c r="D13" s="17">
        <f aca="true" t="shared" si="0" ref="D13:D21">ROUNDUP((SUM(B13:C13)/2),2)</f>
        <v>167.12</v>
      </c>
      <c r="E13" s="17">
        <f aca="true" t="shared" si="1" ref="E13:E21">D13</f>
        <v>167.12</v>
      </c>
      <c r="G13" s="18"/>
    </row>
    <row r="14" spans="1:7" s="3" customFormat="1" ht="21.75">
      <c r="A14" s="16" t="s">
        <v>91</v>
      </c>
      <c r="B14" s="17">
        <v>88.89</v>
      </c>
      <c r="C14" s="17">
        <v>108.11</v>
      </c>
      <c r="D14" s="17">
        <f t="shared" si="0"/>
        <v>98.5</v>
      </c>
      <c r="E14" s="17">
        <f t="shared" si="1"/>
        <v>98.5</v>
      </c>
      <c r="G14" s="18"/>
    </row>
    <row r="15" spans="1:7" s="3" customFormat="1" ht="21.75">
      <c r="A15" s="16" t="s">
        <v>92</v>
      </c>
      <c r="B15" s="17">
        <v>568.2299999999999</v>
      </c>
      <c r="C15" s="17">
        <v>883.39</v>
      </c>
      <c r="D15" s="17">
        <f t="shared" si="0"/>
        <v>725.81</v>
      </c>
      <c r="E15" s="17">
        <f t="shared" si="1"/>
        <v>725.81</v>
      </c>
      <c r="G15" s="18"/>
    </row>
    <row r="16" spans="1:7" s="3" customFormat="1" ht="21.75">
      <c r="A16" s="16" t="s">
        <v>93</v>
      </c>
      <c r="B16" s="17">
        <v>204.77999999999997</v>
      </c>
      <c r="C16" s="17">
        <v>296.12000000000006</v>
      </c>
      <c r="D16" s="17">
        <f t="shared" si="0"/>
        <v>250.45</v>
      </c>
      <c r="E16" s="17">
        <f t="shared" si="1"/>
        <v>250.45</v>
      </c>
      <c r="G16" s="18"/>
    </row>
    <row r="17" spans="1:7" s="3" customFormat="1" ht="21.75">
      <c r="A17" s="16" t="s">
        <v>94</v>
      </c>
      <c r="B17" s="17">
        <v>39.12</v>
      </c>
      <c r="C17" s="17">
        <v>54.110000000000014</v>
      </c>
      <c r="D17" s="17">
        <f t="shared" si="0"/>
        <v>46.62</v>
      </c>
      <c r="E17" s="17">
        <f t="shared" si="1"/>
        <v>46.62</v>
      </c>
      <c r="G17" s="18"/>
    </row>
    <row r="18" spans="1:7" s="3" customFormat="1" ht="21.75">
      <c r="A18" s="16" t="s">
        <v>95</v>
      </c>
      <c r="B18" s="17">
        <v>42.44</v>
      </c>
      <c r="C18" s="17">
        <v>42.230000000000004</v>
      </c>
      <c r="D18" s="17">
        <f t="shared" si="0"/>
        <v>42.339999999999996</v>
      </c>
      <c r="E18" s="17">
        <f t="shared" si="1"/>
        <v>42.339999999999996</v>
      </c>
      <c r="G18" s="18"/>
    </row>
    <row r="19" spans="1:7" s="3" customFormat="1" ht="21.75">
      <c r="A19" s="16" t="s">
        <v>96</v>
      </c>
      <c r="B19" s="17">
        <v>239.11</v>
      </c>
      <c r="C19" s="17">
        <v>279.73</v>
      </c>
      <c r="D19" s="17">
        <f t="shared" si="0"/>
        <v>259.42</v>
      </c>
      <c r="E19" s="17">
        <f t="shared" si="1"/>
        <v>259.42</v>
      </c>
      <c r="G19" s="18"/>
    </row>
    <row r="20" spans="1:7" s="3" customFormat="1" ht="21.75">
      <c r="A20" s="16" t="s">
        <v>97</v>
      </c>
      <c r="B20" s="17">
        <v>187.73</v>
      </c>
      <c r="C20" s="17">
        <v>202.83999999999997</v>
      </c>
      <c r="D20" s="17">
        <f t="shared" si="0"/>
        <v>195.29</v>
      </c>
      <c r="E20" s="17">
        <f t="shared" si="1"/>
        <v>195.29</v>
      </c>
      <c r="G20" s="18"/>
    </row>
    <row r="21" spans="1:7" s="3" customFormat="1" ht="21.75">
      <c r="A21" s="16" t="s">
        <v>98</v>
      </c>
      <c r="B21" s="17">
        <v>60.28</v>
      </c>
      <c r="C21" s="17">
        <v>58.89</v>
      </c>
      <c r="D21" s="17">
        <f t="shared" si="0"/>
        <v>59.589999999999996</v>
      </c>
      <c r="E21" s="17">
        <f t="shared" si="1"/>
        <v>59.589999999999996</v>
      </c>
      <c r="G21" s="18"/>
    </row>
    <row r="22" spans="1:7" s="3" customFormat="1" ht="21.75">
      <c r="A22" s="10" t="s">
        <v>103</v>
      </c>
      <c r="B22" s="28"/>
      <c r="C22" s="28"/>
      <c r="D22" s="27"/>
      <c r="E22" s="27"/>
      <c r="G22" s="18"/>
    </row>
    <row r="23" spans="1:7" s="3" customFormat="1" ht="21.75">
      <c r="A23" s="7" t="s">
        <v>104</v>
      </c>
      <c r="B23" s="8" t="s">
        <v>105</v>
      </c>
      <c r="C23" s="8">
        <v>0.5</v>
      </c>
      <c r="D23" s="17">
        <f>ROUNDUP((SUM(B23:C23)/2),2)</f>
        <v>0.25</v>
      </c>
      <c r="E23" s="17">
        <f>D23</f>
        <v>0.25</v>
      </c>
      <c r="G23" s="18"/>
    </row>
    <row r="24" spans="1:7" s="5" customFormat="1" ht="21.75">
      <c r="A24" s="10" t="s">
        <v>2</v>
      </c>
      <c r="B24" s="11">
        <f>SUM(B7:B21)</f>
        <v>2189.96</v>
      </c>
      <c r="C24" s="11">
        <f>SUM(C7:C21)</f>
        <v>2755.6400000000003</v>
      </c>
      <c r="D24" s="11">
        <f>SUM(D7:D21)</f>
        <v>2472.8399999999997</v>
      </c>
      <c r="E24" s="11">
        <f>SUM(E7:E21)</f>
        <v>2472.8399999999997</v>
      </c>
      <c r="G24" s="18"/>
    </row>
    <row r="25" spans="1:7" s="5" customFormat="1" ht="21.75">
      <c r="A25" s="32" t="s">
        <v>3</v>
      </c>
      <c r="B25" s="32"/>
      <c r="C25" s="32"/>
      <c r="D25" s="32"/>
      <c r="E25" s="32"/>
      <c r="G25" s="18"/>
    </row>
    <row r="26" spans="1:7" s="3" customFormat="1" ht="21.75">
      <c r="A26" s="20" t="s">
        <v>73</v>
      </c>
      <c r="B26" s="21"/>
      <c r="C26" s="21"/>
      <c r="D26" s="21"/>
      <c r="E26" s="21"/>
      <c r="G26" s="18"/>
    </row>
    <row r="27" spans="1:7" s="3" customFormat="1" ht="21.75">
      <c r="A27" s="7" t="s">
        <v>26</v>
      </c>
      <c r="B27" s="8">
        <v>207.5</v>
      </c>
      <c r="C27" s="8">
        <v>225.89</v>
      </c>
      <c r="D27" s="17">
        <f>ROUNDUP((SUM(B27:C27))/2,2)</f>
        <v>216.7</v>
      </c>
      <c r="E27" s="17">
        <f>D27</f>
        <v>216.7</v>
      </c>
      <c r="G27" s="18"/>
    </row>
    <row r="28" spans="1:7" s="3" customFormat="1" ht="21.75">
      <c r="A28" s="7" t="s">
        <v>27</v>
      </c>
      <c r="B28" s="8">
        <v>12.72</v>
      </c>
      <c r="C28" s="8">
        <v>21.83</v>
      </c>
      <c r="D28" s="17">
        <f>ROUNDUP((SUM(B28:C28))/2,2)</f>
        <v>17.28</v>
      </c>
      <c r="E28" s="17">
        <f>D28</f>
        <v>17.28</v>
      </c>
      <c r="G28" s="18"/>
    </row>
    <row r="29" spans="1:7" s="3" customFormat="1" ht="21.75">
      <c r="A29" s="7" t="s">
        <v>122</v>
      </c>
      <c r="B29" s="8">
        <v>10</v>
      </c>
      <c r="C29" s="8" t="s">
        <v>105</v>
      </c>
      <c r="D29" s="17">
        <f>ROUNDUP((SUM(B29:C29))/2,2)</f>
        <v>5</v>
      </c>
      <c r="E29" s="17">
        <f>D29</f>
        <v>5</v>
      </c>
      <c r="G29" s="18"/>
    </row>
    <row r="30" spans="1:7" s="3" customFormat="1" ht="21.75">
      <c r="A30" s="7" t="s">
        <v>61</v>
      </c>
      <c r="B30" s="8">
        <v>29.78</v>
      </c>
      <c r="C30" s="8">
        <v>23</v>
      </c>
      <c r="D30" s="17">
        <f>ROUNDUP((SUM(B30:C30))/2,2)</f>
        <v>26.39</v>
      </c>
      <c r="E30" s="17">
        <f>D30</f>
        <v>26.39</v>
      </c>
      <c r="G30" s="18"/>
    </row>
    <row r="31" spans="1:7" s="3" customFormat="1" ht="21.75">
      <c r="A31" s="7" t="s">
        <v>62</v>
      </c>
      <c r="B31" s="8">
        <v>38.33</v>
      </c>
      <c r="C31" s="8">
        <v>50.83</v>
      </c>
      <c r="D31" s="17">
        <f>ROUNDUP((SUM(B31:C31))/2,2)</f>
        <v>44.58</v>
      </c>
      <c r="E31" s="17">
        <f>D31</f>
        <v>44.58</v>
      </c>
      <c r="G31" s="18"/>
    </row>
    <row r="32" spans="1:7" s="3" customFormat="1" ht="21.75">
      <c r="A32" s="10" t="s">
        <v>102</v>
      </c>
      <c r="B32" s="28"/>
      <c r="C32" s="28"/>
      <c r="D32" s="27"/>
      <c r="E32" s="27"/>
      <c r="G32" s="18"/>
    </row>
    <row r="33" spans="1:7" s="3" customFormat="1" ht="21.75">
      <c r="A33" s="7" t="s">
        <v>90</v>
      </c>
      <c r="B33" s="8">
        <v>32.06</v>
      </c>
      <c r="C33" s="8">
        <v>33.17</v>
      </c>
      <c r="D33" s="17">
        <f aca="true" t="shared" si="2" ref="D33:D41">ROUNDUP((SUM(B33:C33)/2),2)</f>
        <v>32.62</v>
      </c>
      <c r="E33" s="17">
        <f aca="true" t="shared" si="3" ref="E33:E41">D33</f>
        <v>32.62</v>
      </c>
      <c r="G33" s="18"/>
    </row>
    <row r="34" spans="1:7" s="3" customFormat="1" ht="21.75">
      <c r="A34" s="16" t="s">
        <v>91</v>
      </c>
      <c r="B34" s="8">
        <v>17.73</v>
      </c>
      <c r="C34" s="8">
        <v>18.84</v>
      </c>
      <c r="D34" s="17">
        <f t="shared" si="2"/>
        <v>18.290000000000003</v>
      </c>
      <c r="E34" s="17">
        <f t="shared" si="3"/>
        <v>18.290000000000003</v>
      </c>
      <c r="G34" s="18"/>
    </row>
    <row r="35" spans="1:7" s="3" customFormat="1" ht="21.75">
      <c r="A35" s="7" t="s">
        <v>92</v>
      </c>
      <c r="B35" s="8">
        <v>124</v>
      </c>
      <c r="C35" s="8">
        <v>154.95</v>
      </c>
      <c r="D35" s="17">
        <f t="shared" si="2"/>
        <v>139.48</v>
      </c>
      <c r="E35" s="17">
        <f t="shared" si="3"/>
        <v>139.48</v>
      </c>
      <c r="G35" s="18"/>
    </row>
    <row r="36" spans="1:7" s="3" customFormat="1" ht="21.75">
      <c r="A36" s="7" t="s">
        <v>93</v>
      </c>
      <c r="B36" s="8">
        <v>53.12</v>
      </c>
      <c r="C36" s="8">
        <v>46.620000000000005</v>
      </c>
      <c r="D36" s="17">
        <f t="shared" si="2"/>
        <v>49.87</v>
      </c>
      <c r="E36" s="17">
        <f t="shared" si="3"/>
        <v>49.87</v>
      </c>
      <c r="G36" s="18"/>
    </row>
    <row r="37" spans="1:7" s="3" customFormat="1" ht="21.75">
      <c r="A37" s="7" t="s">
        <v>94</v>
      </c>
      <c r="B37" s="8">
        <v>18.66</v>
      </c>
      <c r="C37" s="8">
        <v>31.610000000000003</v>
      </c>
      <c r="D37" s="17">
        <f t="shared" si="2"/>
        <v>25.14</v>
      </c>
      <c r="E37" s="17">
        <f t="shared" si="3"/>
        <v>25.14</v>
      </c>
      <c r="G37" s="18"/>
    </row>
    <row r="38" spans="1:7" s="3" customFormat="1" ht="21.75">
      <c r="A38" s="7" t="s">
        <v>95</v>
      </c>
      <c r="B38" s="8">
        <v>1.5</v>
      </c>
      <c r="C38" s="8">
        <v>2</v>
      </c>
      <c r="D38" s="17">
        <f t="shared" si="2"/>
        <v>1.75</v>
      </c>
      <c r="E38" s="17">
        <f t="shared" si="3"/>
        <v>1.75</v>
      </c>
      <c r="G38" s="18"/>
    </row>
    <row r="39" spans="1:7" s="3" customFormat="1" ht="21.75">
      <c r="A39" s="7" t="s">
        <v>96</v>
      </c>
      <c r="B39" s="8">
        <v>28.950000000000003</v>
      </c>
      <c r="C39" s="8">
        <v>83.62</v>
      </c>
      <c r="D39" s="17">
        <f t="shared" si="2"/>
        <v>56.29</v>
      </c>
      <c r="E39" s="17">
        <f t="shared" si="3"/>
        <v>56.29</v>
      </c>
      <c r="G39" s="18"/>
    </row>
    <row r="40" spans="1:7" s="3" customFormat="1" ht="21.75">
      <c r="A40" s="7" t="s">
        <v>97</v>
      </c>
      <c r="B40" s="8">
        <v>55.33</v>
      </c>
      <c r="C40" s="8">
        <v>48.620000000000005</v>
      </c>
      <c r="D40" s="17">
        <f t="shared" si="2"/>
        <v>51.98</v>
      </c>
      <c r="E40" s="17">
        <f t="shared" si="3"/>
        <v>51.98</v>
      </c>
      <c r="G40" s="18"/>
    </row>
    <row r="41" spans="1:7" s="3" customFormat="1" ht="21.75">
      <c r="A41" s="7" t="s">
        <v>98</v>
      </c>
      <c r="B41" s="8">
        <v>20.17</v>
      </c>
      <c r="C41" s="8">
        <v>26.560000000000002</v>
      </c>
      <c r="D41" s="17">
        <f t="shared" si="2"/>
        <v>23.37</v>
      </c>
      <c r="E41" s="17">
        <f t="shared" si="3"/>
        <v>23.37</v>
      </c>
      <c r="G41" s="18"/>
    </row>
    <row r="42" spans="1:7" s="3" customFormat="1" ht="21.75">
      <c r="A42" s="10" t="s">
        <v>103</v>
      </c>
      <c r="B42" s="28"/>
      <c r="C42" s="28"/>
      <c r="D42" s="27"/>
      <c r="E42" s="27"/>
      <c r="G42" s="18"/>
    </row>
    <row r="43" spans="1:7" s="3" customFormat="1" ht="21.75">
      <c r="A43" s="7" t="s">
        <v>104</v>
      </c>
      <c r="B43" s="8">
        <v>4.94</v>
      </c>
      <c r="C43" s="8">
        <v>3.17</v>
      </c>
      <c r="D43" s="17">
        <f>ROUNDUP((SUM(B43:C43)/2),2)</f>
        <v>4.06</v>
      </c>
      <c r="E43" s="17">
        <f>D43</f>
        <v>4.06</v>
      </c>
      <c r="G43" s="18"/>
    </row>
    <row r="44" spans="1:7" s="3" customFormat="1" ht="21.75">
      <c r="A44" s="7" t="s">
        <v>99</v>
      </c>
      <c r="B44" s="8">
        <v>181.67999999999998</v>
      </c>
      <c r="C44" s="8">
        <v>376.77</v>
      </c>
      <c r="D44" s="17">
        <f>ROUNDUP((SUM(B44:C44)/2),2)</f>
        <v>279.23</v>
      </c>
      <c r="E44" s="17">
        <f>D44</f>
        <v>279.23</v>
      </c>
      <c r="G44" s="18"/>
    </row>
    <row r="45" spans="1:7" s="3" customFormat="1" ht="21.75">
      <c r="A45" s="7" t="s">
        <v>100</v>
      </c>
      <c r="B45" s="8">
        <v>2.17</v>
      </c>
      <c r="C45" s="8">
        <v>2.34</v>
      </c>
      <c r="D45" s="17">
        <f>ROUNDUP((SUM(B45:C45)/2),2)</f>
        <v>2.26</v>
      </c>
      <c r="E45" s="17">
        <f>D45</f>
        <v>2.26</v>
      </c>
      <c r="G45" s="18"/>
    </row>
    <row r="46" spans="1:7" s="3" customFormat="1" ht="21.75">
      <c r="A46" s="7" t="s">
        <v>101</v>
      </c>
      <c r="B46" s="8">
        <v>8.22</v>
      </c>
      <c r="C46" s="8">
        <v>7.83</v>
      </c>
      <c r="D46" s="17">
        <f>ROUNDUP((SUM(B46:C46)/2),2)</f>
        <v>8.03</v>
      </c>
      <c r="E46" s="17">
        <f>D46</f>
        <v>8.03</v>
      </c>
      <c r="G46" s="18"/>
    </row>
    <row r="47" spans="1:7" s="3" customFormat="1" ht="21.75">
      <c r="A47" s="12" t="s">
        <v>4</v>
      </c>
      <c r="B47" s="11">
        <f>SUM(B27:B46)</f>
        <v>846.86</v>
      </c>
      <c r="C47" s="11">
        <f>SUM(C27:C46)</f>
        <v>1157.6499999999999</v>
      </c>
      <c r="D47" s="11">
        <f>SUM(D27:D46)</f>
        <v>1002.3199999999999</v>
      </c>
      <c r="E47" s="11">
        <f>SUM(E27:E46)</f>
        <v>1002.3199999999999</v>
      </c>
      <c r="G47" s="18"/>
    </row>
    <row r="48" spans="1:7" s="5" customFormat="1" ht="21.75">
      <c r="A48" s="32" t="s">
        <v>21</v>
      </c>
      <c r="B48" s="32"/>
      <c r="C48" s="32"/>
      <c r="D48" s="32"/>
      <c r="E48" s="32"/>
      <c r="G48" s="18"/>
    </row>
    <row r="49" spans="1:7" s="3" customFormat="1" ht="21.75">
      <c r="A49" s="20" t="s">
        <v>80</v>
      </c>
      <c r="B49" s="21"/>
      <c r="C49" s="21"/>
      <c r="D49" s="21"/>
      <c r="E49" s="21"/>
      <c r="G49" s="18"/>
    </row>
    <row r="50" spans="1:7" s="3" customFormat="1" ht="21.75">
      <c r="A50" s="7" t="s">
        <v>28</v>
      </c>
      <c r="B50" s="9">
        <v>187.16000000000003</v>
      </c>
      <c r="C50" s="9">
        <v>170.45</v>
      </c>
      <c r="D50" s="17">
        <f aca="true" t="shared" si="4" ref="D50:D55">ROUNDUP((SUM(B50:C50))/2,2)</f>
        <v>178.81</v>
      </c>
      <c r="E50" s="17">
        <f aca="true" t="shared" si="5" ref="E50:E55">D50</f>
        <v>178.81</v>
      </c>
      <c r="G50" s="18"/>
    </row>
    <row r="51" spans="1:7" s="3" customFormat="1" ht="21.75">
      <c r="A51" s="7" t="s">
        <v>29</v>
      </c>
      <c r="B51" s="9">
        <v>742.5</v>
      </c>
      <c r="C51" s="9">
        <v>868.9899999999999</v>
      </c>
      <c r="D51" s="17">
        <f t="shared" si="4"/>
        <v>805.75</v>
      </c>
      <c r="E51" s="17">
        <f t="shared" si="5"/>
        <v>805.75</v>
      </c>
      <c r="G51" s="18"/>
    </row>
    <row r="52" spans="1:7" s="3" customFormat="1" ht="21.75">
      <c r="A52" s="7" t="s">
        <v>30</v>
      </c>
      <c r="B52" s="9">
        <v>402.95</v>
      </c>
      <c r="C52" s="9">
        <v>426.11000000000007</v>
      </c>
      <c r="D52" s="17">
        <f t="shared" si="4"/>
        <v>414.53</v>
      </c>
      <c r="E52" s="17">
        <f t="shared" si="5"/>
        <v>414.53</v>
      </c>
      <c r="G52" s="18"/>
    </row>
    <row r="53" spans="1:7" s="3" customFormat="1" ht="21.75">
      <c r="A53" s="7" t="s">
        <v>32</v>
      </c>
      <c r="B53" s="9">
        <v>59.94</v>
      </c>
      <c r="C53" s="9">
        <v>70.83</v>
      </c>
      <c r="D53" s="17">
        <f t="shared" si="4"/>
        <v>65.39</v>
      </c>
      <c r="E53" s="17">
        <f t="shared" si="5"/>
        <v>65.39</v>
      </c>
      <c r="G53" s="18"/>
    </row>
    <row r="54" spans="1:7" s="3" customFormat="1" ht="21.75">
      <c r="A54" s="7" t="s">
        <v>33</v>
      </c>
      <c r="B54" s="9">
        <v>29.33</v>
      </c>
      <c r="C54" s="9">
        <v>14</v>
      </c>
      <c r="D54" s="17">
        <f t="shared" si="4"/>
        <v>21.67</v>
      </c>
      <c r="E54" s="17">
        <f t="shared" si="5"/>
        <v>21.67</v>
      </c>
      <c r="G54" s="18"/>
    </row>
    <row r="55" spans="1:7" s="3" customFormat="1" ht="21.75">
      <c r="A55" s="7" t="s">
        <v>31</v>
      </c>
      <c r="B55" s="9">
        <v>304.88</v>
      </c>
      <c r="C55" s="9">
        <v>436.67</v>
      </c>
      <c r="D55" s="17">
        <f t="shared" si="4"/>
        <v>370.78</v>
      </c>
      <c r="E55" s="17">
        <f t="shared" si="5"/>
        <v>370.78</v>
      </c>
      <c r="G55" s="18"/>
    </row>
    <row r="56" spans="1:7" s="3" customFormat="1" ht="21.75">
      <c r="A56" s="20" t="s">
        <v>79</v>
      </c>
      <c r="B56" s="22"/>
      <c r="C56" s="22"/>
      <c r="D56" s="23"/>
      <c r="E56" s="23"/>
      <c r="G56" s="18"/>
    </row>
    <row r="57" spans="1:7" s="3" customFormat="1" ht="21.75">
      <c r="A57" s="7" t="s">
        <v>79</v>
      </c>
      <c r="B57" s="9">
        <v>1057.83</v>
      </c>
      <c r="C57" s="9">
        <v>1036.61</v>
      </c>
      <c r="D57" s="17">
        <f>ROUNDUP((SUM(B57:C57))/2,2)</f>
        <v>1047.22</v>
      </c>
      <c r="E57" s="17">
        <f>D57</f>
        <v>1047.22</v>
      </c>
      <c r="G57" s="18"/>
    </row>
    <row r="58" spans="1:7" s="3" customFormat="1" ht="21.75">
      <c r="A58" s="24" t="s">
        <v>73</v>
      </c>
      <c r="B58" s="22"/>
      <c r="C58" s="22"/>
      <c r="D58" s="23"/>
      <c r="E58" s="23"/>
      <c r="G58" s="18"/>
    </row>
    <row r="59" spans="1:7" s="3" customFormat="1" ht="21.75">
      <c r="A59" s="7" t="s">
        <v>63</v>
      </c>
      <c r="B59" s="9">
        <v>11.83</v>
      </c>
      <c r="C59" s="9">
        <v>23</v>
      </c>
      <c r="D59" s="17">
        <f>ROUNDUP((SUM(B59:C59))/2,2)</f>
        <v>17.42</v>
      </c>
      <c r="E59" s="17">
        <f>D59</f>
        <v>17.42</v>
      </c>
      <c r="G59" s="18"/>
    </row>
    <row r="60" spans="1:7" s="3" customFormat="1" ht="21.75">
      <c r="A60" s="20" t="s">
        <v>77</v>
      </c>
      <c r="B60" s="21"/>
      <c r="C60" s="21"/>
      <c r="D60" s="21"/>
      <c r="E60" s="21"/>
      <c r="G60" s="18"/>
    </row>
    <row r="61" spans="1:7" s="3" customFormat="1" ht="21.75">
      <c r="A61" s="7" t="s">
        <v>77</v>
      </c>
      <c r="B61" s="9">
        <v>30</v>
      </c>
      <c r="C61" s="9">
        <v>28.5</v>
      </c>
      <c r="D61" s="17">
        <f>ROUNDUP((SUM(B61:C61))/2,2)</f>
        <v>29.25</v>
      </c>
      <c r="E61" s="17">
        <f>D61*1.8</f>
        <v>52.65</v>
      </c>
      <c r="G61" s="18"/>
    </row>
    <row r="62" spans="1:7" s="3" customFormat="1" ht="21.75">
      <c r="A62" s="20" t="s">
        <v>78</v>
      </c>
      <c r="B62" s="21"/>
      <c r="C62" s="21"/>
      <c r="D62" s="21"/>
      <c r="E62" s="21"/>
      <c r="G62" s="18"/>
    </row>
    <row r="63" spans="1:7" s="3" customFormat="1" ht="21.75">
      <c r="A63" s="7" t="s">
        <v>78</v>
      </c>
      <c r="B63" s="9">
        <v>4</v>
      </c>
      <c r="C63" s="9">
        <v>1</v>
      </c>
      <c r="D63" s="17">
        <f>ROUNDUP((SUM(B63:C63))/2,2)</f>
        <v>2.5</v>
      </c>
      <c r="E63" s="17">
        <f>D63*1.8</f>
        <v>4.5</v>
      </c>
      <c r="G63" s="18"/>
    </row>
    <row r="64" spans="1:7" s="3" customFormat="1" ht="21.75">
      <c r="A64" s="12" t="s">
        <v>5</v>
      </c>
      <c r="B64" s="15">
        <f>SUM(B50:B63)</f>
        <v>2830.42</v>
      </c>
      <c r="C64" s="15">
        <f>SUM(C50:C63)</f>
        <v>3076.16</v>
      </c>
      <c r="D64" s="15">
        <f>SUM(D50:D63)</f>
        <v>2953.32</v>
      </c>
      <c r="E64" s="15">
        <f>SUM(E50:E63)</f>
        <v>2978.7200000000003</v>
      </c>
      <c r="G64" s="18"/>
    </row>
    <row r="65" spans="1:7" s="5" customFormat="1" ht="21.75">
      <c r="A65" s="32" t="s">
        <v>20</v>
      </c>
      <c r="B65" s="32"/>
      <c r="C65" s="32"/>
      <c r="D65" s="32"/>
      <c r="E65" s="32"/>
      <c r="G65" s="18"/>
    </row>
    <row r="66" spans="1:7" s="3" customFormat="1" ht="21.75">
      <c r="A66" s="20" t="s">
        <v>82</v>
      </c>
      <c r="B66" s="22"/>
      <c r="C66" s="22"/>
      <c r="D66" s="23"/>
      <c r="E66" s="23"/>
      <c r="G66" s="18"/>
    </row>
    <row r="67" spans="1:7" s="3" customFormat="1" ht="21.75">
      <c r="A67" s="7" t="s">
        <v>39</v>
      </c>
      <c r="B67" s="31">
        <v>7.72</v>
      </c>
      <c r="C67" s="29">
        <v>0.33</v>
      </c>
      <c r="D67" s="17">
        <f aca="true" t="shared" si="6" ref="D67:D75">ROUNDUP((SUM(B67:C67))/2,2)</f>
        <v>4.029999999999999</v>
      </c>
      <c r="E67" s="17">
        <f>D67</f>
        <v>4.029999999999999</v>
      </c>
      <c r="G67" s="18"/>
    </row>
    <row r="68" spans="1:7" s="3" customFormat="1" ht="21.75">
      <c r="A68" s="7" t="s">
        <v>64</v>
      </c>
      <c r="B68" s="9">
        <v>77.95</v>
      </c>
      <c r="C68" s="9">
        <v>48.33</v>
      </c>
      <c r="D68" s="17">
        <f t="shared" si="6"/>
        <v>63.14</v>
      </c>
      <c r="E68" s="17">
        <f aca="true" t="shared" si="7" ref="E68:E75">D68</f>
        <v>63.14</v>
      </c>
      <c r="G68" s="18"/>
    </row>
    <row r="69" spans="1:7" s="3" customFormat="1" ht="21.75">
      <c r="A69" s="7" t="s">
        <v>40</v>
      </c>
      <c r="B69" s="9">
        <v>103.11</v>
      </c>
      <c r="C69" s="9">
        <v>176.44</v>
      </c>
      <c r="D69" s="17">
        <f t="shared" si="6"/>
        <v>139.78</v>
      </c>
      <c r="E69" s="17">
        <f t="shared" si="7"/>
        <v>139.78</v>
      </c>
      <c r="G69" s="18"/>
    </row>
    <row r="70" spans="1:7" s="3" customFormat="1" ht="21.75">
      <c r="A70" s="7" t="s">
        <v>34</v>
      </c>
      <c r="B70" s="9">
        <v>186.95</v>
      </c>
      <c r="C70" s="9">
        <v>185.89</v>
      </c>
      <c r="D70" s="17">
        <f t="shared" si="6"/>
        <v>186.42</v>
      </c>
      <c r="E70" s="17">
        <f t="shared" si="7"/>
        <v>186.42</v>
      </c>
      <c r="G70" s="18"/>
    </row>
    <row r="71" spans="1:7" s="3" customFormat="1" ht="21.75">
      <c r="A71" s="7" t="s">
        <v>35</v>
      </c>
      <c r="B71" s="9">
        <v>246.83000000000004</v>
      </c>
      <c r="C71" s="9">
        <v>255.77</v>
      </c>
      <c r="D71" s="17">
        <f t="shared" si="6"/>
        <v>251.3</v>
      </c>
      <c r="E71" s="17">
        <f t="shared" si="7"/>
        <v>251.3</v>
      </c>
      <c r="G71" s="18"/>
    </row>
    <row r="72" spans="1:7" s="3" customFormat="1" ht="21.75">
      <c r="A72" s="7" t="s">
        <v>65</v>
      </c>
      <c r="B72" s="9">
        <v>37.89</v>
      </c>
      <c r="C72" s="9">
        <v>39.83</v>
      </c>
      <c r="D72" s="17">
        <f t="shared" si="6"/>
        <v>38.86</v>
      </c>
      <c r="E72" s="17">
        <f t="shared" si="7"/>
        <v>38.86</v>
      </c>
      <c r="G72" s="18"/>
    </row>
    <row r="73" spans="1:7" s="3" customFormat="1" ht="21.75">
      <c r="A73" s="7" t="s">
        <v>36</v>
      </c>
      <c r="B73" s="9">
        <v>93</v>
      </c>
      <c r="C73" s="9">
        <v>89.45</v>
      </c>
      <c r="D73" s="17">
        <f t="shared" si="6"/>
        <v>91.23</v>
      </c>
      <c r="E73" s="17">
        <f t="shared" si="7"/>
        <v>91.23</v>
      </c>
      <c r="G73" s="18"/>
    </row>
    <row r="74" spans="1:7" s="3" customFormat="1" ht="21.75">
      <c r="A74" s="7" t="s">
        <v>37</v>
      </c>
      <c r="B74" s="9">
        <v>69.06</v>
      </c>
      <c r="C74" s="9">
        <v>85.22</v>
      </c>
      <c r="D74" s="17">
        <f t="shared" si="6"/>
        <v>77.14</v>
      </c>
      <c r="E74" s="17">
        <f t="shared" si="7"/>
        <v>77.14</v>
      </c>
      <c r="G74" s="18"/>
    </row>
    <row r="75" spans="1:7" s="3" customFormat="1" ht="21.75">
      <c r="A75" s="7" t="s">
        <v>38</v>
      </c>
      <c r="B75" s="9">
        <v>124.61</v>
      </c>
      <c r="C75" s="9">
        <v>106.33</v>
      </c>
      <c r="D75" s="17">
        <f t="shared" si="6"/>
        <v>115.47</v>
      </c>
      <c r="E75" s="17">
        <f t="shared" si="7"/>
        <v>115.47</v>
      </c>
      <c r="G75" s="18"/>
    </row>
    <row r="76" spans="1:7" s="3" customFormat="1" ht="21.75">
      <c r="A76" s="20" t="s">
        <v>69</v>
      </c>
      <c r="B76" s="21"/>
      <c r="C76" s="21"/>
      <c r="D76" s="21"/>
      <c r="E76" s="21"/>
      <c r="G76" s="18"/>
    </row>
    <row r="77" spans="1:7" s="3" customFormat="1" ht="21.75">
      <c r="A77" s="19" t="s">
        <v>55</v>
      </c>
      <c r="B77" s="9">
        <v>65.28</v>
      </c>
      <c r="C77" s="9">
        <v>33.84</v>
      </c>
      <c r="D77" s="17">
        <f>ROUNDUP((SUM(B77:C77))/2,2)</f>
        <v>49.56</v>
      </c>
      <c r="E77" s="17">
        <f>D77</f>
        <v>49.56</v>
      </c>
      <c r="G77" s="18"/>
    </row>
    <row r="78" spans="1:7" s="3" customFormat="1" ht="21.75">
      <c r="A78" s="19" t="s">
        <v>109</v>
      </c>
      <c r="B78" s="29" t="s">
        <v>105</v>
      </c>
      <c r="C78" s="9">
        <v>41</v>
      </c>
      <c r="D78" s="17">
        <f>ROUNDUP((SUM(B78:C78))/2,2)</f>
        <v>20.5</v>
      </c>
      <c r="E78" s="17">
        <f>D78</f>
        <v>20.5</v>
      </c>
      <c r="G78" s="18"/>
    </row>
    <row r="79" spans="1:7" s="3" customFormat="1" ht="21.75">
      <c r="A79" s="7" t="s">
        <v>53</v>
      </c>
      <c r="B79" s="9">
        <v>8.83</v>
      </c>
      <c r="C79" s="9">
        <v>13.83</v>
      </c>
      <c r="D79" s="17">
        <f>ROUNDUP((SUM(B79:C79))/2,2)</f>
        <v>11.33</v>
      </c>
      <c r="E79" s="17">
        <f>D79</f>
        <v>11.33</v>
      </c>
      <c r="G79" s="18"/>
    </row>
    <row r="80" spans="1:7" s="3" customFormat="1" ht="21.75">
      <c r="A80" s="20" t="s">
        <v>83</v>
      </c>
      <c r="B80" s="21"/>
      <c r="C80" s="21"/>
      <c r="D80" s="21"/>
      <c r="E80" s="21"/>
      <c r="G80" s="18"/>
    </row>
    <row r="81" spans="1:7" s="3" customFormat="1" ht="21.75">
      <c r="A81" s="7" t="s">
        <v>66</v>
      </c>
      <c r="B81" s="9">
        <v>6.75</v>
      </c>
      <c r="C81" s="9">
        <v>7.5</v>
      </c>
      <c r="D81" s="17">
        <f>ROUNDUP((SUM(B81:C81))/2,2)</f>
        <v>7.13</v>
      </c>
      <c r="E81" s="17">
        <f>D81*2</f>
        <v>14.26</v>
      </c>
      <c r="G81" s="18"/>
    </row>
    <row r="82" spans="1:7" s="3" customFormat="1" ht="21.75">
      <c r="A82" s="7" t="s">
        <v>34</v>
      </c>
      <c r="B82" s="29" t="s">
        <v>105</v>
      </c>
      <c r="C82" s="29">
        <v>3.75</v>
      </c>
      <c r="D82" s="17">
        <f>ROUNDUP((SUM(B82:C82))/2,2)</f>
        <v>1.8800000000000001</v>
      </c>
      <c r="E82" s="17">
        <f>D82*2</f>
        <v>3.7600000000000002</v>
      </c>
      <c r="G82" s="18"/>
    </row>
    <row r="83" spans="1:7" s="3" customFormat="1" ht="21.75">
      <c r="A83" s="7" t="s">
        <v>35</v>
      </c>
      <c r="B83" s="9">
        <v>3.83</v>
      </c>
      <c r="C83" s="9">
        <v>5.17</v>
      </c>
      <c r="D83" s="17">
        <f>ROUNDUP((SUM(B83:C83))/2,2)</f>
        <v>4.5</v>
      </c>
      <c r="E83" s="17">
        <f>D83*2</f>
        <v>9</v>
      </c>
      <c r="G83" s="18"/>
    </row>
    <row r="84" spans="1:7" s="3" customFormat="1" ht="21.75">
      <c r="A84" s="20" t="s">
        <v>84</v>
      </c>
      <c r="B84" s="21"/>
      <c r="C84" s="21"/>
      <c r="D84" s="21"/>
      <c r="E84" s="21"/>
      <c r="G84" s="18"/>
    </row>
    <row r="85" spans="1:7" s="3" customFormat="1" ht="21.75">
      <c r="A85" s="7" t="s">
        <v>66</v>
      </c>
      <c r="B85" s="9">
        <v>5.5</v>
      </c>
      <c r="C85" s="9">
        <v>3.5</v>
      </c>
      <c r="D85" s="17">
        <f>ROUNDUP((SUM(B85:C85))/2,2)</f>
        <v>4.5</v>
      </c>
      <c r="E85" s="17">
        <f>D85*2</f>
        <v>9</v>
      </c>
      <c r="G85" s="18"/>
    </row>
    <row r="86" spans="1:7" s="3" customFormat="1" ht="21.75">
      <c r="A86" s="20" t="s">
        <v>67</v>
      </c>
      <c r="B86" s="21"/>
      <c r="C86" s="21"/>
      <c r="D86" s="21"/>
      <c r="E86" s="21"/>
      <c r="G86" s="18"/>
    </row>
    <row r="87" spans="1:7" s="3" customFormat="1" ht="21.75">
      <c r="A87" s="7" t="s">
        <v>35</v>
      </c>
      <c r="B87" s="9">
        <v>2.67</v>
      </c>
      <c r="C87" s="9">
        <v>3.25</v>
      </c>
      <c r="D87" s="17">
        <f>ROUNDUP((SUM(B87:C87))/2,2)</f>
        <v>2.96</v>
      </c>
      <c r="E87" s="17">
        <f>D87*2</f>
        <v>5.92</v>
      </c>
      <c r="G87" s="18"/>
    </row>
    <row r="88" spans="1:7" s="3" customFormat="1" ht="21.75">
      <c r="A88" s="12" t="s">
        <v>6</v>
      </c>
      <c r="B88" s="15">
        <f>SUM(B67:B87)</f>
        <v>1039.98</v>
      </c>
      <c r="C88" s="15">
        <f>SUM(C67:C87)</f>
        <v>1099.4300000000003</v>
      </c>
      <c r="D88" s="15">
        <f>SUM(D67:D87)</f>
        <v>1069.7300000000002</v>
      </c>
      <c r="E88" s="15">
        <f>SUM(E67:E87)</f>
        <v>1090.7</v>
      </c>
      <c r="G88" s="18"/>
    </row>
    <row r="89" spans="1:7" s="5" customFormat="1" ht="21.75">
      <c r="A89" s="32" t="s">
        <v>7</v>
      </c>
      <c r="B89" s="32"/>
      <c r="C89" s="32"/>
      <c r="D89" s="32"/>
      <c r="E89" s="32"/>
      <c r="G89" s="18"/>
    </row>
    <row r="90" spans="1:7" s="3" customFormat="1" ht="21.75">
      <c r="A90" s="25" t="s">
        <v>68</v>
      </c>
      <c r="B90" s="22"/>
      <c r="C90" s="22"/>
      <c r="D90" s="26"/>
      <c r="E90" s="26"/>
      <c r="G90" s="18"/>
    </row>
    <row r="91" spans="1:7" s="3" customFormat="1" ht="21.75">
      <c r="A91" s="7" t="s">
        <v>85</v>
      </c>
      <c r="B91" s="9">
        <v>55.05</v>
      </c>
      <c r="C91" s="9">
        <v>25.89</v>
      </c>
      <c r="D91" s="17">
        <f aca="true" t="shared" si="8" ref="D91:D96">ROUNDUP((SUM(B91:C91))/2,2)</f>
        <v>40.47</v>
      </c>
      <c r="E91" s="17">
        <f aca="true" t="shared" si="9" ref="E91:E96">D91</f>
        <v>40.47</v>
      </c>
      <c r="G91" s="18"/>
    </row>
    <row r="92" spans="1:7" s="3" customFormat="1" ht="21.75">
      <c r="A92" s="7" t="s">
        <v>86</v>
      </c>
      <c r="B92" s="9">
        <v>40.89</v>
      </c>
      <c r="C92" s="9">
        <v>30.72</v>
      </c>
      <c r="D92" s="17">
        <f t="shared" si="8"/>
        <v>35.809999999999995</v>
      </c>
      <c r="E92" s="17">
        <f t="shared" si="9"/>
        <v>35.809999999999995</v>
      </c>
      <c r="G92" s="18"/>
    </row>
    <row r="93" spans="1:7" s="3" customFormat="1" ht="21.75">
      <c r="A93" s="7" t="s">
        <v>87</v>
      </c>
      <c r="B93" s="9">
        <v>14.67</v>
      </c>
      <c r="C93" s="9">
        <v>29.94</v>
      </c>
      <c r="D93" s="17">
        <f t="shared" si="8"/>
        <v>22.310000000000002</v>
      </c>
      <c r="E93" s="17">
        <f t="shared" si="9"/>
        <v>22.310000000000002</v>
      </c>
      <c r="G93" s="18"/>
    </row>
    <row r="94" spans="1:7" s="3" customFormat="1" ht="21.75">
      <c r="A94" s="7" t="s">
        <v>88</v>
      </c>
      <c r="B94" s="9">
        <v>9.17</v>
      </c>
      <c r="C94" s="9">
        <v>14.06</v>
      </c>
      <c r="D94" s="17">
        <f t="shared" si="8"/>
        <v>11.62</v>
      </c>
      <c r="E94" s="17">
        <f t="shared" si="9"/>
        <v>11.62</v>
      </c>
      <c r="G94" s="18"/>
    </row>
    <row r="95" spans="1:7" s="3" customFormat="1" ht="21.75">
      <c r="A95" s="7" t="s">
        <v>89</v>
      </c>
      <c r="B95" s="9">
        <v>9</v>
      </c>
      <c r="C95" s="9">
        <v>9.5</v>
      </c>
      <c r="D95" s="17">
        <f t="shared" si="8"/>
        <v>9.25</v>
      </c>
      <c r="E95" s="17">
        <f t="shared" si="9"/>
        <v>9.25</v>
      </c>
      <c r="G95" s="18"/>
    </row>
    <row r="96" spans="1:7" s="3" customFormat="1" ht="21.75">
      <c r="A96" s="7" t="s">
        <v>110</v>
      </c>
      <c r="B96" s="29" t="s">
        <v>105</v>
      </c>
      <c r="C96" s="9">
        <v>16.17</v>
      </c>
      <c r="D96" s="17">
        <f t="shared" si="8"/>
        <v>8.09</v>
      </c>
      <c r="E96" s="17">
        <f t="shared" si="9"/>
        <v>8.09</v>
      </c>
      <c r="G96" s="18"/>
    </row>
    <row r="97" spans="1:7" s="3" customFormat="1" ht="21.75">
      <c r="A97" s="25" t="s">
        <v>69</v>
      </c>
      <c r="B97" s="22"/>
      <c r="C97" s="22"/>
      <c r="D97" s="26"/>
      <c r="E97" s="26"/>
      <c r="G97" s="18"/>
    </row>
    <row r="98" spans="1:7" s="3" customFormat="1" ht="21.75">
      <c r="A98" s="7" t="s">
        <v>56</v>
      </c>
      <c r="B98" s="9">
        <v>63.89</v>
      </c>
      <c r="C98" s="9">
        <v>27.78</v>
      </c>
      <c r="D98" s="17">
        <f>ROUNDUP((SUM(B98:C98))/2,2)</f>
        <v>45.839999999999996</v>
      </c>
      <c r="E98" s="17">
        <f>D98</f>
        <v>45.839999999999996</v>
      </c>
      <c r="G98" s="18"/>
    </row>
    <row r="99" spans="1:7" s="3" customFormat="1" ht="21.75">
      <c r="A99" s="7" t="s">
        <v>57</v>
      </c>
      <c r="B99" s="9">
        <v>46.61</v>
      </c>
      <c r="C99" s="9">
        <v>51.94</v>
      </c>
      <c r="D99" s="17">
        <f>ROUNDUP((SUM(B99:C99))/2,2)</f>
        <v>49.28</v>
      </c>
      <c r="E99" s="17">
        <f>D99</f>
        <v>49.28</v>
      </c>
      <c r="G99" s="18"/>
    </row>
    <row r="100" spans="1:7" s="3" customFormat="1" ht="21.75">
      <c r="A100" s="7" t="s">
        <v>58</v>
      </c>
      <c r="B100" s="9">
        <v>25.33</v>
      </c>
      <c r="C100" s="9">
        <v>49.39</v>
      </c>
      <c r="D100" s="17">
        <f>ROUNDUP((SUM(B100:C100))/2,2)</f>
        <v>37.36</v>
      </c>
      <c r="E100" s="17">
        <f>D100</f>
        <v>37.36</v>
      </c>
      <c r="G100" s="18"/>
    </row>
    <row r="101" spans="1:7" s="3" customFormat="1" ht="21.75">
      <c r="A101" s="20" t="s">
        <v>70</v>
      </c>
      <c r="B101" s="21"/>
      <c r="C101" s="21"/>
      <c r="D101" s="21"/>
      <c r="E101" s="21"/>
      <c r="G101" s="18"/>
    </row>
    <row r="102" spans="1:7" s="3" customFormat="1" ht="21.75">
      <c r="A102" s="7" t="s">
        <v>41</v>
      </c>
      <c r="B102" s="9">
        <v>173</v>
      </c>
      <c r="C102" s="9">
        <v>317.83</v>
      </c>
      <c r="D102" s="17">
        <f>ROUNDUP((SUM(B102:C102))/2,2)</f>
        <v>245.42</v>
      </c>
      <c r="E102" s="17">
        <f>D102*1.5</f>
        <v>368.13</v>
      </c>
      <c r="G102" s="18"/>
    </row>
    <row r="103" spans="1:7" s="3" customFormat="1" ht="21.75">
      <c r="A103" s="12" t="s">
        <v>8</v>
      </c>
      <c r="B103" s="15">
        <f>SUM(B91:B102)</f>
        <v>437.61</v>
      </c>
      <c r="C103" s="15">
        <f>SUM(C91:C102)</f>
        <v>573.22</v>
      </c>
      <c r="D103" s="15">
        <f>SUM(D91:D102)</f>
        <v>505.45000000000005</v>
      </c>
      <c r="E103" s="15">
        <f>SUM(E91:E102)</f>
        <v>628.1600000000001</v>
      </c>
      <c r="G103" s="18"/>
    </row>
    <row r="104" spans="1:7" s="5" customFormat="1" ht="21.75">
      <c r="A104" s="32" t="s">
        <v>9</v>
      </c>
      <c r="B104" s="32"/>
      <c r="C104" s="32"/>
      <c r="D104" s="32"/>
      <c r="E104" s="32"/>
      <c r="G104" s="18"/>
    </row>
    <row r="105" spans="1:7" s="3" customFormat="1" ht="21.75">
      <c r="A105" s="20" t="s">
        <v>71</v>
      </c>
      <c r="B105" s="21"/>
      <c r="C105" s="21"/>
      <c r="D105" s="21"/>
      <c r="E105" s="21"/>
      <c r="G105" s="18"/>
    </row>
    <row r="106" spans="1:7" s="3" customFormat="1" ht="21.75">
      <c r="A106" s="7" t="s">
        <v>42</v>
      </c>
      <c r="B106" s="9">
        <v>31.660000000000004</v>
      </c>
      <c r="C106" s="9">
        <v>16.22</v>
      </c>
      <c r="D106" s="17">
        <f>ROUNDUP((SUM(B106:C106))/2,2)</f>
        <v>23.94</v>
      </c>
      <c r="E106" s="17">
        <f>D106</f>
        <v>23.94</v>
      </c>
      <c r="G106" s="18"/>
    </row>
    <row r="107" spans="1:7" s="3" customFormat="1" ht="21.75">
      <c r="A107" s="7" t="s">
        <v>111</v>
      </c>
      <c r="B107" s="29" t="s">
        <v>105</v>
      </c>
      <c r="C107" s="29">
        <v>0.33</v>
      </c>
      <c r="D107" s="17">
        <f>ROUNDUP((SUM(B107:C107))/2,2)</f>
        <v>0.17</v>
      </c>
      <c r="E107" s="17">
        <f>D107</f>
        <v>0.17</v>
      </c>
      <c r="G107" s="18"/>
    </row>
    <row r="108" spans="1:7" s="3" customFormat="1" ht="21.75">
      <c r="A108" s="7" t="s">
        <v>43</v>
      </c>
      <c r="B108" s="9">
        <v>152.22</v>
      </c>
      <c r="C108" s="9">
        <v>130</v>
      </c>
      <c r="D108" s="17">
        <f>ROUNDUP((SUM(B108:C108))/2,2)</f>
        <v>141.11</v>
      </c>
      <c r="E108" s="17">
        <f>D108</f>
        <v>141.11</v>
      </c>
      <c r="G108" s="18"/>
    </row>
    <row r="109" spans="1:7" s="3" customFormat="1" ht="21.75">
      <c r="A109" s="7" t="s">
        <v>112</v>
      </c>
      <c r="B109" s="29" t="s">
        <v>105</v>
      </c>
      <c r="C109" s="29">
        <v>0.17</v>
      </c>
      <c r="D109" s="17">
        <f>ROUNDUP((SUM(B109:C109))/2,2)</f>
        <v>0.09</v>
      </c>
      <c r="E109" s="17">
        <f>D109</f>
        <v>0.09</v>
      </c>
      <c r="G109" s="18"/>
    </row>
    <row r="110" spans="1:7" s="3" customFormat="1" ht="21.75">
      <c r="A110" s="7" t="s">
        <v>54</v>
      </c>
      <c r="B110" s="9">
        <v>27.06</v>
      </c>
      <c r="C110" s="9">
        <v>27.450000000000003</v>
      </c>
      <c r="D110" s="17">
        <f>ROUNDUP((SUM(B110:C110))/2,2)</f>
        <v>27.26</v>
      </c>
      <c r="E110" s="17">
        <f>D110</f>
        <v>27.26</v>
      </c>
      <c r="G110" s="18"/>
    </row>
    <row r="111" spans="1:7" s="3" customFormat="1" ht="21.75">
      <c r="A111" s="12" t="s">
        <v>10</v>
      </c>
      <c r="B111" s="15">
        <f>SUM(B106:B110)</f>
        <v>210.94</v>
      </c>
      <c r="C111" s="15">
        <f>SUM(C106:C110)</f>
        <v>174.17000000000002</v>
      </c>
      <c r="D111" s="15">
        <f>SUM(D106:D110)</f>
        <v>192.57000000000002</v>
      </c>
      <c r="E111" s="15">
        <f>SUM(E106:E110)</f>
        <v>192.57000000000002</v>
      </c>
      <c r="G111" s="18"/>
    </row>
    <row r="112" spans="1:7" s="5" customFormat="1" ht="21.75">
      <c r="A112" s="32" t="s">
        <v>11</v>
      </c>
      <c r="B112" s="32"/>
      <c r="C112" s="32"/>
      <c r="D112" s="32"/>
      <c r="E112" s="32"/>
      <c r="G112" s="18"/>
    </row>
    <row r="113" spans="1:7" s="3" customFormat="1" ht="21.75">
      <c r="A113" s="20" t="s">
        <v>72</v>
      </c>
      <c r="B113" s="21"/>
      <c r="C113" s="21"/>
      <c r="D113" s="21"/>
      <c r="E113" s="21"/>
      <c r="G113" s="18"/>
    </row>
    <row r="114" spans="1:7" s="3" customFormat="1" ht="21.75">
      <c r="A114" s="7" t="s">
        <v>45</v>
      </c>
      <c r="B114" s="9">
        <v>48.33</v>
      </c>
      <c r="C114" s="9">
        <v>50.17</v>
      </c>
      <c r="D114" s="17">
        <f aca="true" t="shared" si="10" ref="D114:D119">ROUNDUP((SUM(B114:C114))/2,2)</f>
        <v>49.25</v>
      </c>
      <c r="E114" s="17">
        <f aca="true" t="shared" si="11" ref="E114:E119">D114</f>
        <v>49.25</v>
      </c>
      <c r="G114" s="18"/>
    </row>
    <row r="115" spans="1:7" s="3" customFormat="1" ht="21.75">
      <c r="A115" s="7" t="s">
        <v>46</v>
      </c>
      <c r="B115" s="9">
        <v>427.33</v>
      </c>
      <c r="C115" s="9">
        <v>444.5</v>
      </c>
      <c r="D115" s="17">
        <f t="shared" si="10"/>
        <v>435.92</v>
      </c>
      <c r="E115" s="17">
        <f t="shared" si="11"/>
        <v>435.92</v>
      </c>
      <c r="G115" s="18"/>
    </row>
    <row r="116" spans="1:7" s="3" customFormat="1" ht="21.75">
      <c r="A116" s="7" t="s">
        <v>47</v>
      </c>
      <c r="B116" s="9">
        <v>198.78</v>
      </c>
      <c r="C116" s="9">
        <v>260.72</v>
      </c>
      <c r="D116" s="17">
        <f t="shared" si="10"/>
        <v>229.75</v>
      </c>
      <c r="E116" s="17">
        <f t="shared" si="11"/>
        <v>229.75</v>
      </c>
      <c r="G116" s="18"/>
    </row>
    <row r="117" spans="1:7" s="3" customFormat="1" ht="21.75">
      <c r="A117" s="7" t="s">
        <v>44</v>
      </c>
      <c r="B117" s="9">
        <v>116.22</v>
      </c>
      <c r="C117" s="9">
        <v>99.17</v>
      </c>
      <c r="D117" s="17">
        <f t="shared" si="10"/>
        <v>107.7</v>
      </c>
      <c r="E117" s="17">
        <f t="shared" si="11"/>
        <v>107.7</v>
      </c>
      <c r="G117" s="18"/>
    </row>
    <row r="118" spans="1:7" s="3" customFormat="1" ht="21.75">
      <c r="A118" s="7" t="s">
        <v>59</v>
      </c>
      <c r="B118" s="9">
        <v>95.78</v>
      </c>
      <c r="C118" s="9">
        <v>118.56</v>
      </c>
      <c r="D118" s="17">
        <f t="shared" si="10"/>
        <v>107.17</v>
      </c>
      <c r="E118" s="17">
        <f t="shared" si="11"/>
        <v>107.17</v>
      </c>
      <c r="G118" s="18"/>
    </row>
    <row r="119" spans="1:7" s="3" customFormat="1" ht="21.75">
      <c r="A119" s="7" t="s">
        <v>60</v>
      </c>
      <c r="B119" s="9">
        <v>33</v>
      </c>
      <c r="C119" s="9">
        <v>31.44</v>
      </c>
      <c r="D119" s="17">
        <f t="shared" si="10"/>
        <v>32.22</v>
      </c>
      <c r="E119" s="17">
        <f t="shared" si="11"/>
        <v>32.22</v>
      </c>
      <c r="G119" s="18"/>
    </row>
    <row r="120" spans="1:7" s="3" customFormat="1" ht="21.75">
      <c r="A120" s="20" t="s">
        <v>73</v>
      </c>
      <c r="B120" s="22"/>
      <c r="C120" s="22"/>
      <c r="D120" s="23"/>
      <c r="E120" s="23"/>
      <c r="G120" s="18"/>
    </row>
    <row r="121" spans="1:7" s="3" customFormat="1" ht="21.75">
      <c r="A121" s="7" t="s">
        <v>49</v>
      </c>
      <c r="B121" s="9">
        <v>31</v>
      </c>
      <c r="C121" s="9">
        <v>30.56</v>
      </c>
      <c r="D121" s="17">
        <f>ROUNDUP((SUM(B121:C121))/2,2)</f>
        <v>30.78</v>
      </c>
      <c r="E121" s="17">
        <f>D121</f>
        <v>30.78</v>
      </c>
      <c r="G121" s="18"/>
    </row>
    <row r="122" spans="1:7" s="3" customFormat="1" ht="21.75">
      <c r="A122" s="20" t="s">
        <v>74</v>
      </c>
      <c r="B122" s="21"/>
      <c r="C122" s="21"/>
      <c r="D122" s="21"/>
      <c r="E122" s="21"/>
      <c r="G122" s="18"/>
    </row>
    <row r="123" spans="1:7" s="3" customFormat="1" ht="21.75">
      <c r="A123" s="7" t="s">
        <v>48</v>
      </c>
      <c r="B123" s="9">
        <v>38.5</v>
      </c>
      <c r="C123" s="9">
        <v>34</v>
      </c>
      <c r="D123" s="17">
        <f>ROUNDUP((SUM(B123:C123))/2,2)</f>
        <v>36.25</v>
      </c>
      <c r="E123" s="17">
        <f>D123*2</f>
        <v>72.5</v>
      </c>
      <c r="G123" s="18"/>
    </row>
    <row r="124" spans="1:7" s="3" customFormat="1" ht="21.75">
      <c r="A124" s="20" t="s">
        <v>67</v>
      </c>
      <c r="B124" s="21"/>
      <c r="C124" s="21"/>
      <c r="D124" s="21"/>
      <c r="E124" s="21"/>
      <c r="G124" s="18"/>
    </row>
    <row r="125" spans="1:7" s="3" customFormat="1" ht="21.75">
      <c r="A125" s="7" t="s">
        <v>48</v>
      </c>
      <c r="B125" s="9">
        <v>2.5</v>
      </c>
      <c r="C125" s="9">
        <v>9.5</v>
      </c>
      <c r="D125" s="17">
        <f>ROUNDUP((SUM(B125:C125))/2,2)</f>
        <v>6</v>
      </c>
      <c r="E125" s="17">
        <f>D125*2</f>
        <v>12</v>
      </c>
      <c r="G125" s="18"/>
    </row>
    <row r="126" spans="1:7" s="3" customFormat="1" ht="21.75">
      <c r="A126" s="12" t="s">
        <v>12</v>
      </c>
      <c r="B126" s="15">
        <f>SUM(B114:B125)</f>
        <v>991.4399999999999</v>
      </c>
      <c r="C126" s="15">
        <f>SUM(C114:C125)</f>
        <v>1078.6200000000001</v>
      </c>
      <c r="D126" s="15">
        <f>SUM(D114:D125)</f>
        <v>1035.04</v>
      </c>
      <c r="E126" s="15">
        <f>SUM(E114:E125)</f>
        <v>1077.29</v>
      </c>
      <c r="G126" s="18"/>
    </row>
    <row r="127" spans="1:7" s="5" customFormat="1" ht="21.75">
      <c r="A127" s="32" t="s">
        <v>13</v>
      </c>
      <c r="B127" s="32"/>
      <c r="C127" s="32"/>
      <c r="D127" s="32"/>
      <c r="E127" s="32"/>
      <c r="G127" s="18"/>
    </row>
    <row r="128" spans="1:7" s="3" customFormat="1" ht="21.75">
      <c r="A128" s="20" t="s">
        <v>71</v>
      </c>
      <c r="B128" s="21"/>
      <c r="C128" s="21"/>
      <c r="D128" s="21"/>
      <c r="E128" s="21"/>
      <c r="G128" s="18"/>
    </row>
    <row r="129" spans="1:7" s="3" customFormat="1" ht="21.75">
      <c r="A129" s="7" t="s">
        <v>123</v>
      </c>
      <c r="B129" s="9">
        <v>160</v>
      </c>
      <c r="C129" s="29">
        <v>319.06</v>
      </c>
      <c r="D129" s="17">
        <f>ROUNDUP((SUM(B129:C129))/2,2)</f>
        <v>239.53</v>
      </c>
      <c r="E129" s="17">
        <f>D129</f>
        <v>239.53</v>
      </c>
      <c r="G129" s="18"/>
    </row>
    <row r="130" spans="1:7" s="3" customFormat="1" ht="21.75">
      <c r="A130" s="40" t="s">
        <v>124</v>
      </c>
      <c r="B130" s="9">
        <v>149.39</v>
      </c>
      <c r="C130" s="9">
        <v>133.17</v>
      </c>
      <c r="D130" s="17">
        <f>ROUNDUP((SUM(B130:C130))/2,2)</f>
        <v>141.28</v>
      </c>
      <c r="E130" s="17">
        <f>D130</f>
        <v>141.28</v>
      </c>
      <c r="G130" s="18"/>
    </row>
    <row r="131" spans="1:7" s="3" customFormat="1" ht="21.75">
      <c r="A131" s="40" t="s">
        <v>125</v>
      </c>
      <c r="B131" s="9">
        <v>157.28</v>
      </c>
      <c r="C131" s="9">
        <v>161.33</v>
      </c>
      <c r="D131" s="17">
        <f>ROUNDUP((SUM(B131:C131))/2,2)</f>
        <v>159.31</v>
      </c>
      <c r="E131" s="17">
        <f>D131</f>
        <v>159.31</v>
      </c>
      <c r="G131" s="18"/>
    </row>
    <row r="132" spans="1:7" s="3" customFormat="1" ht="21.75">
      <c r="A132" s="40" t="s">
        <v>126</v>
      </c>
      <c r="B132" s="9">
        <v>153</v>
      </c>
      <c r="C132" s="9">
        <v>161.67</v>
      </c>
      <c r="D132" s="17">
        <f>ROUNDUP((SUM(B132:C132))/2,2)</f>
        <v>157.34</v>
      </c>
      <c r="E132" s="17">
        <f>D132</f>
        <v>157.34</v>
      </c>
      <c r="G132" s="18"/>
    </row>
    <row r="133" spans="1:7" s="3" customFormat="1" ht="21.75">
      <c r="A133" s="40" t="s">
        <v>127</v>
      </c>
      <c r="B133" s="9">
        <v>56</v>
      </c>
      <c r="C133" s="9">
        <v>91.61</v>
      </c>
      <c r="D133" s="17">
        <f>ROUNDUP((SUM(B133:C133))/2,2)</f>
        <v>73.81</v>
      </c>
      <c r="E133" s="17">
        <f>D133</f>
        <v>73.81</v>
      </c>
      <c r="G133" s="18"/>
    </row>
    <row r="134" spans="1:7" s="3" customFormat="1" ht="21.75">
      <c r="A134" s="12" t="s">
        <v>14</v>
      </c>
      <c r="B134" s="15">
        <f>SUM(B129:B133)</f>
        <v>675.67</v>
      </c>
      <c r="C134" s="15">
        <f>SUM(C129:C133)</f>
        <v>866.84</v>
      </c>
      <c r="D134" s="15">
        <f>SUM(D129:D133)</f>
        <v>771.27</v>
      </c>
      <c r="E134" s="15">
        <f>SUM(E129:E133)</f>
        <v>771.27</v>
      </c>
      <c r="G134" s="18"/>
    </row>
    <row r="135" spans="1:7" s="5" customFormat="1" ht="21.75">
      <c r="A135" s="32" t="s">
        <v>15</v>
      </c>
      <c r="B135" s="32"/>
      <c r="C135" s="32"/>
      <c r="D135" s="32"/>
      <c r="E135" s="32"/>
      <c r="G135" s="18"/>
    </row>
    <row r="136" spans="1:7" s="3" customFormat="1" ht="21.75">
      <c r="A136" s="20" t="s">
        <v>75</v>
      </c>
      <c r="B136" s="21"/>
      <c r="C136" s="21"/>
      <c r="D136" s="21"/>
      <c r="E136" s="21"/>
      <c r="G136" s="18"/>
    </row>
    <row r="137" spans="1:7" s="3" customFormat="1" ht="21.75">
      <c r="A137" s="7" t="s">
        <v>50</v>
      </c>
      <c r="B137" s="9">
        <v>89.72</v>
      </c>
      <c r="C137" s="9">
        <v>104.28</v>
      </c>
      <c r="D137" s="17">
        <f>ROUNDUP((SUM(B137:C137))/2,2)</f>
        <v>97</v>
      </c>
      <c r="E137" s="17">
        <f>D137</f>
        <v>97</v>
      </c>
      <c r="G137" s="18"/>
    </row>
    <row r="138" spans="1:7" s="3" customFormat="1" ht="21.75">
      <c r="A138" s="20" t="s">
        <v>71</v>
      </c>
      <c r="B138" s="22"/>
      <c r="C138" s="22"/>
      <c r="D138" s="23"/>
      <c r="E138" s="23"/>
      <c r="G138" s="18"/>
    </row>
    <row r="139" spans="1:7" s="3" customFormat="1" ht="21.75">
      <c r="A139" s="7" t="s">
        <v>51</v>
      </c>
      <c r="B139" s="9">
        <v>107.28</v>
      </c>
      <c r="C139" s="9">
        <v>128.72</v>
      </c>
      <c r="D139" s="17">
        <f>ROUNDUP((SUM(B139:C139))/2,2)</f>
        <v>118</v>
      </c>
      <c r="E139" s="17">
        <f>D139</f>
        <v>118</v>
      </c>
      <c r="G139" s="18"/>
    </row>
    <row r="140" spans="1:7" s="3" customFormat="1" ht="21.75">
      <c r="A140" s="7" t="s">
        <v>52</v>
      </c>
      <c r="B140" s="29">
        <v>6</v>
      </c>
      <c r="C140" s="29" t="s">
        <v>105</v>
      </c>
      <c r="D140" s="17">
        <f>ROUNDUP((SUM(B140:C140))/2,2)</f>
        <v>3</v>
      </c>
      <c r="E140" s="17">
        <f>D140</f>
        <v>3</v>
      </c>
      <c r="G140" s="18"/>
    </row>
    <row r="141" spans="1:7" s="3" customFormat="1" ht="21.75">
      <c r="A141" s="7" t="s">
        <v>76</v>
      </c>
      <c r="B141" s="9">
        <v>28.06</v>
      </c>
      <c r="C141" s="9">
        <v>40.72</v>
      </c>
      <c r="D141" s="17">
        <f>ROUNDUP((SUM(B141:C141))/2,2)</f>
        <v>34.39</v>
      </c>
      <c r="E141" s="17">
        <f>D141</f>
        <v>34.39</v>
      </c>
      <c r="G141" s="18"/>
    </row>
    <row r="142" spans="1:7" s="3" customFormat="1" ht="21.75">
      <c r="A142" s="12" t="s">
        <v>16</v>
      </c>
      <c r="B142" s="15">
        <f>SUM(B137:B141)</f>
        <v>231.06</v>
      </c>
      <c r="C142" s="15">
        <f>SUM(C137:C141)</f>
        <v>273.72</v>
      </c>
      <c r="D142" s="15">
        <f>SUM(D137:D141)</f>
        <v>252.39</v>
      </c>
      <c r="E142" s="15">
        <f>SUM(E137:E141)</f>
        <v>252.39</v>
      </c>
      <c r="G142" s="18"/>
    </row>
    <row r="143" spans="1:7" s="5" customFormat="1" ht="21.75">
      <c r="A143" s="32" t="s">
        <v>113</v>
      </c>
      <c r="B143" s="32"/>
      <c r="C143" s="32"/>
      <c r="D143" s="32"/>
      <c r="E143" s="32"/>
      <c r="G143" s="18"/>
    </row>
    <row r="144" spans="1:7" s="3" customFormat="1" ht="21.75">
      <c r="A144" s="20" t="s">
        <v>67</v>
      </c>
      <c r="B144" s="21"/>
      <c r="C144" s="21"/>
      <c r="D144" s="21"/>
      <c r="E144" s="21"/>
      <c r="G144" s="18"/>
    </row>
    <row r="145" spans="1:7" s="3" customFormat="1" ht="21.75">
      <c r="A145" s="7" t="s">
        <v>114</v>
      </c>
      <c r="B145" s="29" t="s">
        <v>105</v>
      </c>
      <c r="C145" s="9">
        <v>12</v>
      </c>
      <c r="D145" s="17">
        <f>ROUNDUP((SUM(B145:C145))/2,2)</f>
        <v>6</v>
      </c>
      <c r="E145" s="17">
        <f>D145*1.8</f>
        <v>10.8</v>
      </c>
      <c r="G145" s="18"/>
    </row>
    <row r="146" spans="1:7" s="3" customFormat="1" ht="21.75">
      <c r="A146" s="12" t="s">
        <v>115</v>
      </c>
      <c r="B146" s="15">
        <f>SUM(B145:B145)</f>
        <v>0</v>
      </c>
      <c r="C146" s="15">
        <f>SUM(C145:C145)</f>
        <v>12</v>
      </c>
      <c r="D146" s="15">
        <f>SUM(D145:D145)</f>
        <v>6</v>
      </c>
      <c r="E146" s="15">
        <f>SUM(E145:E145)</f>
        <v>10.8</v>
      </c>
      <c r="G146" s="18"/>
    </row>
    <row r="147" spans="1:5" s="6" customFormat="1" ht="27.75">
      <c r="A147" s="13" t="s">
        <v>116</v>
      </c>
      <c r="B147" s="14">
        <f>SUM(B24,B47,B64,B88,B103,B111,B126,B134,B142)</f>
        <v>9453.939999999999</v>
      </c>
      <c r="C147" s="14">
        <f>SUM(C24,C47,C64,C88,C103,C111,C126,C134,C142)</f>
        <v>11055.45</v>
      </c>
      <c r="D147" s="14">
        <f>ROUNDUP((SUM(B147:C147))/2,2)</f>
        <v>10254.7</v>
      </c>
      <c r="E147" s="14">
        <f>SUM(E24,E47,E64,E88,E103,E111,E126,E134,E142,E146)</f>
        <v>10477.059999999998</v>
      </c>
    </row>
    <row r="148" spans="1:5" s="3" customFormat="1" ht="30.75">
      <c r="A148" s="33" t="s">
        <v>18</v>
      </c>
      <c r="B148" s="33"/>
      <c r="C148" s="38">
        <f>E147</f>
        <v>10477.059999999998</v>
      </c>
      <c r="D148" s="39"/>
      <c r="E148" s="39"/>
    </row>
    <row r="149" spans="1:5" ht="24">
      <c r="A149" s="37" t="s">
        <v>119</v>
      </c>
      <c r="B149" s="37"/>
      <c r="C149" s="37"/>
      <c r="D149" s="37"/>
      <c r="E149" s="37"/>
    </row>
  </sheetData>
  <sheetProtection/>
  <mergeCells count="16">
    <mergeCell ref="A1:E1"/>
    <mergeCell ref="A2:E2"/>
    <mergeCell ref="A149:E149"/>
    <mergeCell ref="C148:E148"/>
    <mergeCell ref="A48:E48"/>
    <mergeCell ref="A65:E65"/>
    <mergeCell ref="A89:E89"/>
    <mergeCell ref="A104:E104"/>
    <mergeCell ref="A112:E112"/>
    <mergeCell ref="A127:E127"/>
    <mergeCell ref="A148:B148"/>
    <mergeCell ref="A3:A4"/>
    <mergeCell ref="A5:E5"/>
    <mergeCell ref="A25:E25"/>
    <mergeCell ref="A135:E135"/>
    <mergeCell ref="A143:E143"/>
  </mergeCells>
  <dataValidations count="22"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25">
      <formula1>ปีการศึกษา!#REF!</formula1>
      <formula2>A25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24">
      <formula1>ปีการศึกษา!#REF!</formula1>
      <formula2>A24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1 A32">
      <formula1>ปีการศึกษา!#REF!</formula1>
      <formula2>A1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2 A5">
      <formula1>ปีการศึกษา!#REF!</formula1>
      <formula2>A2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6 A42 A22">
      <formula1>GU2</formula1>
      <formula2>A6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7:A11">
      <formula1>GT65534</formula1>
      <formula2>A7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80 A84 A86">
      <formula1>ปีการศึกษา!#REF!</formula1>
      <formula2>A80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56 A60 A120 A14">
      <formula1>ปีการศึกษา!#REF!</formula1>
      <formula2>A56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66">
      <formula1>GU55</formula1>
      <formula2>A66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49">
      <formula1>GU27</formula1>
      <formula2>A49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122">
      <formula1>ปีการศึกษา!#REF!</formula1>
      <formula2>A122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76">
      <formula1>GU51</formula1>
      <formula2>A76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62 A136">
      <formula1>GU48</formula1>
      <formula2>A62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15:A21">
      <formula1>GT65536</formula1>
      <formula2>A15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12">
      <formula1>GU6</formula1>
      <formula2>A12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128 A26 A105">
      <formula1>GU111</formula1>
      <formula2>A128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34">
      <formula1>GU19</formula1>
      <formula2>A34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101">
      <formula1>GU80</formula1>
      <formula2>A101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124">
      <formula1>GU105</formula1>
      <formula2>A124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138">
      <formula1>GU126</formula1>
      <formula2>A138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144">
      <formula1>ปีการศึกษา!#REF!</formula1>
      <formula2>A144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113">
      <formula1>GU100</formula1>
      <formula2>A113</formula2>
    </dataValidation>
  </dataValidations>
  <printOptions horizontalCentered="1"/>
  <pageMargins left="0.25" right="0.25" top="0.75" bottom="0.75" header="0.3" footer="0.3"/>
  <pageSetup fitToHeight="0" fitToWidth="1" horizontalDpi="600" verticalDpi="600" orientation="portrait" paperSize="9" scale="91" r:id="rId1"/>
  <rowBreaks count="6" manualBreakCount="6">
    <brk id="24" max="255" man="1"/>
    <brk id="47" max="255" man="1"/>
    <brk id="64" max="255" man="1"/>
    <brk id="88" max="255" man="1"/>
    <brk id="111" max="255" man="1"/>
    <brk id="1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ONESTOP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</dc:creator>
  <cp:keywords/>
  <dc:description/>
  <cp:lastModifiedBy>reg</cp:lastModifiedBy>
  <cp:lastPrinted>2022-04-20T02:56:39Z</cp:lastPrinted>
  <dcterms:created xsi:type="dcterms:W3CDTF">2013-11-26T13:59:38Z</dcterms:created>
  <dcterms:modified xsi:type="dcterms:W3CDTF">2022-05-27T02:02:50Z</dcterms:modified>
  <cp:category/>
  <cp:version/>
  <cp:contentType/>
  <cp:contentStatus/>
</cp:coreProperties>
</file>